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M\Nextcloud\Phosphonium_Cations\Doktorantuur\BPI artikkel\Data_repository\Dataset for tris(bensophenoneimino)phosphane and related compounds\"/>
    </mc:Choice>
  </mc:AlternateContent>
  <xr:revisionPtr revIDLastSave="0" documentId="13_ncr:1_{D207274B-1E72-4781-8EA0-6B38401086EA}" xr6:coauthVersionLast="36" xr6:coauthVersionMax="36" xr10:uidLastSave="{00000000-0000-0000-0000-000000000000}"/>
  <bookViews>
    <workbookView xWindow="-110" yWindow="-110" windowWidth="19430" windowHeight="10430" activeTab="1" xr2:uid="{00000000-000D-0000-FFFF-FFFF00000000}"/>
  </bookViews>
  <sheets>
    <sheet name="Sheet1" sheetId="1" r:id="rId1"/>
    <sheet name="Sheet2" sheetId="2" r:id="rId2"/>
    <sheet name="bpi_vs_dma_vs_pyrr" sheetId="3" r:id="rId3"/>
    <sheet name="pairwise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J2" i="2"/>
  <c r="E14" i="4"/>
  <c r="E13" i="4"/>
  <c r="E11" i="4"/>
  <c r="E9" i="4"/>
  <c r="E8" i="4"/>
  <c r="E6" i="4"/>
  <c r="E5" i="4"/>
  <c r="E4" i="4"/>
  <c r="E3" i="4"/>
  <c r="K18" i="2"/>
  <c r="J18" i="2"/>
  <c r="J17" i="2"/>
  <c r="J16" i="2"/>
  <c r="J15" i="2"/>
  <c r="J14" i="2"/>
  <c r="J13" i="2"/>
  <c r="J12" i="2"/>
  <c r="J11" i="2"/>
  <c r="J10" i="2"/>
  <c r="C17" i="2"/>
  <c r="D13" i="4"/>
  <c r="D11" i="4"/>
  <c r="D10" i="4"/>
  <c r="D9" i="4"/>
  <c r="D8" i="4"/>
  <c r="D7" i="4"/>
  <c r="D6" i="4"/>
  <c r="D5" i="4"/>
  <c r="D4" i="4"/>
  <c r="D3" i="4"/>
  <c r="K17" i="2"/>
  <c r="K10" i="2"/>
  <c r="H32" i="1"/>
  <c r="F32" i="1"/>
  <c r="G10" i="2"/>
  <c r="F10" i="2"/>
  <c r="G12" i="2"/>
  <c r="F12" i="2"/>
  <c r="G13" i="2"/>
  <c r="F13" i="2"/>
  <c r="G14" i="2"/>
  <c r="F14" i="2"/>
  <c r="G15" i="2"/>
  <c r="F15" i="2"/>
  <c r="G17" i="2"/>
  <c r="F17" i="2"/>
  <c r="G18" i="2" l="1"/>
  <c r="F18" i="2"/>
  <c r="D18" i="2"/>
  <c r="C18" i="2"/>
  <c r="C26" i="3" l="1"/>
  <c r="B26" i="3"/>
  <c r="G26" i="3"/>
  <c r="F26" i="3"/>
  <c r="G20" i="3"/>
  <c r="F20" i="3"/>
  <c r="F12" i="3"/>
  <c r="G11" i="3"/>
  <c r="F11" i="3"/>
  <c r="G10" i="3"/>
  <c r="F10" i="3"/>
  <c r="C24" i="3"/>
  <c r="B24" i="3"/>
  <c r="C23" i="3"/>
  <c r="B23" i="3"/>
  <c r="C21" i="3"/>
  <c r="B21" i="3"/>
  <c r="C20" i="3"/>
  <c r="B20" i="3"/>
  <c r="C18" i="3"/>
  <c r="B18" i="3"/>
  <c r="C17" i="3"/>
  <c r="B17" i="3"/>
  <c r="C15" i="3"/>
  <c r="B15" i="3"/>
  <c r="C14" i="3"/>
  <c r="B14" i="3"/>
  <c r="C12" i="3"/>
  <c r="H12" i="3" s="1"/>
  <c r="B12" i="3"/>
  <c r="C11" i="3"/>
  <c r="B11" i="3"/>
  <c r="C10" i="3"/>
  <c r="D10" i="3" s="1"/>
  <c r="B10" i="3"/>
  <c r="C8" i="3"/>
  <c r="B8" i="3"/>
  <c r="C7" i="3"/>
  <c r="B7" i="3"/>
  <c r="C5" i="3"/>
  <c r="B5" i="3"/>
  <c r="C4" i="3"/>
  <c r="B4" i="3"/>
  <c r="C3" i="3"/>
  <c r="B3" i="3"/>
  <c r="D10" i="2"/>
  <c r="D17" i="2"/>
  <c r="G16" i="2"/>
  <c r="F16" i="2"/>
  <c r="D16" i="2"/>
  <c r="C16" i="2"/>
  <c r="D15" i="2"/>
  <c r="C15" i="2"/>
  <c r="D14" i="2"/>
  <c r="C14" i="2"/>
  <c r="D12" i="2"/>
  <c r="D13" i="2"/>
  <c r="C13" i="2"/>
  <c r="C12" i="2"/>
  <c r="G11" i="2"/>
  <c r="F11" i="2"/>
  <c r="D11" i="2"/>
  <c r="C11" i="2"/>
  <c r="C10" i="2"/>
  <c r="D3" i="3" l="1"/>
  <c r="H26" i="3"/>
  <c r="D7" i="3"/>
  <c r="D4" i="3"/>
  <c r="D23" i="3"/>
  <c r="H10" i="3"/>
  <c r="D11" i="3"/>
  <c r="D14" i="3"/>
  <c r="D17" i="3"/>
  <c r="D20" i="3"/>
  <c r="H11" i="3"/>
  <c r="H2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Sofja Tšepelevitš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Otse mõõdetud</t>
        </r>
      </text>
    </comment>
    <comment ref="E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Korrelatsioonianalüüsist, ei ole otse mõõdetud</t>
        </r>
      </text>
    </comment>
    <comment ref="F4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old value 27.5</t>
        </r>
      </text>
    </comment>
    <comment ref="H4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Old value 21.5</t>
        </r>
      </text>
    </comment>
    <comment ref="F5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Old value 24.9</t>
        </r>
      </text>
    </comment>
    <comment ref="H5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Old value 19.4</t>
        </r>
      </text>
    </comment>
    <comment ref="F5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Old value 21.5</t>
        </r>
      </text>
    </comment>
    <comment ref="H5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Old value 16.4</t>
        </r>
      </text>
    </comment>
    <comment ref="F6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old value 21.7</t>
        </r>
      </text>
    </comment>
    <comment ref="H6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old value 16.6</t>
        </r>
      </text>
    </comment>
    <comment ref="F6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Old value 19.5</t>
        </r>
      </text>
    </comment>
    <comment ref="H6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Old value 14.1</t>
        </r>
      </text>
    </comment>
    <comment ref="F66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Old value 22.1</t>
        </r>
      </text>
    </comment>
    <comment ref="H6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Old value 17.8</t>
        </r>
      </text>
    </comment>
    <comment ref="F70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Old value 20.3</t>
        </r>
      </text>
    </comment>
    <comment ref="H7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Old value 14.7</t>
        </r>
      </text>
    </comment>
    <comment ref="F7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Old value 17.9</t>
        </r>
      </text>
    </comment>
    <comment ref="H77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Old value 12.6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Sofja Tšepelevitš</author>
  </authors>
  <commentList>
    <comment ref="H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THF=f(AN,exp)
all compounds</t>
        </r>
      </text>
    </comment>
    <comment ref="I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THF=f(AN,exp)
only similar compounds</t>
        </r>
      </text>
    </comment>
    <comment ref="N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O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L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Sofja Tšepelevitš:</t>
        </r>
        <r>
          <rPr>
            <sz val="9"/>
            <color indexed="81"/>
            <rFont val="Tahoma"/>
            <family val="2"/>
          </rPr>
          <t xml:space="preserve">
From bpi-phosphazene exp~calc</t>
        </r>
      </text>
    </comment>
  </commentList>
</comments>
</file>

<file path=xl/sharedStrings.xml><?xml version="1.0" encoding="utf-8"?>
<sst xmlns="http://schemas.openxmlformats.org/spreadsheetml/2006/main" count="651" uniqueCount="282">
  <si>
    <t>Compound</t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</si>
  <si>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C=P(2,4,6-(MeO)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Ph</t>
    </r>
  </si>
  <si>
    <r>
      <t>Ph(CH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)C=P(2,4,6-(MeO)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3</t>
    </r>
  </si>
  <si>
    <r>
      <t>(CH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C=P(2,4,6-(MeO)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)Ph</t>
    </r>
    <r>
      <rPr>
        <vertAlign val="subscript"/>
        <sz val="11"/>
        <color theme="1"/>
        <rFont val="Calibri"/>
        <family val="2"/>
        <scheme val="minor"/>
      </rPr>
      <t>2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</si>
  <si>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-CH=P(C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Ph</t>
    </r>
  </si>
  <si>
    <r>
      <t>(CH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C=P(4-MeO-C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3</t>
    </r>
  </si>
  <si>
    <r>
      <t>MeO-CH=P(4-MeO-C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3</t>
    </r>
  </si>
  <si>
    <r>
      <t>(CH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C=P(3,5-(MeO)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3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</si>
  <si>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C=P(2,4,6-(MeO)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)Ph</t>
    </r>
    <r>
      <rPr>
        <vertAlign val="subscript"/>
        <sz val="11"/>
        <color theme="1"/>
        <rFont val="Calibri"/>
        <family val="2"/>
        <scheme val="minor"/>
      </rPr>
      <t>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</si>
  <si>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-CH=P(C</t>
    </r>
    <r>
      <rPr>
        <vertAlign val="subscript"/>
        <sz val="11"/>
        <color rgb="FF000000"/>
        <rFont val="Calibri"/>
        <family val="2"/>
        <scheme val="minor"/>
      </rPr>
      <t>6</t>
    </r>
    <r>
      <rPr>
        <sz val="11"/>
        <color rgb="FF000000"/>
        <rFont val="Calibri"/>
        <family val="2"/>
        <scheme val="minor"/>
      </rPr>
      <t>H</t>
    </r>
    <r>
      <rPr>
        <vertAlign val="subscript"/>
        <sz val="11"/>
        <color rgb="FF000000"/>
        <rFont val="Calibri"/>
        <family val="2"/>
        <scheme val="minor"/>
      </rPr>
      <t>11</t>
    </r>
    <r>
      <rPr>
        <sz val="11"/>
        <color rgb="FF000000"/>
        <rFont val="Calibri"/>
        <family val="2"/>
        <scheme val="minor"/>
      </rPr>
      <t>)Ph</t>
    </r>
    <r>
      <rPr>
        <vertAlign val="subscript"/>
        <sz val="11"/>
        <color rgb="FF000000"/>
        <rFont val="Calibri"/>
        <family val="2"/>
        <scheme val="minor"/>
      </rPr>
      <t>2</t>
    </r>
  </si>
  <si>
    <r>
      <t>MeO-CH=P(C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)Ph</t>
    </r>
    <r>
      <rPr>
        <vertAlign val="subscript"/>
        <sz val="11"/>
        <color theme="1"/>
        <rFont val="Calibri"/>
        <family val="2"/>
        <scheme val="minor"/>
      </rPr>
      <t>2</t>
    </r>
  </si>
  <si>
    <r>
      <t>(CH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C=P(dma)</t>
    </r>
    <r>
      <rPr>
        <vertAlign val="subscript"/>
        <sz val="11"/>
        <color theme="1"/>
        <rFont val="Calibri"/>
        <family val="2"/>
        <scheme val="minor"/>
      </rPr>
      <t>3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</si>
  <si>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C=P(C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Ph</t>
    </r>
  </si>
  <si>
    <r>
      <t>(CH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C=PPh</t>
    </r>
    <r>
      <rPr>
        <vertAlign val="subscript"/>
        <sz val="11"/>
        <color theme="1"/>
        <rFont val="Calibri"/>
        <family val="2"/>
        <scheme val="minor"/>
      </rPr>
      <t>3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</si>
  <si>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C=P(4-MeO-C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3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</si>
  <si>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-CH=PPh</t>
    </r>
    <r>
      <rPr>
        <vertAlign val="subscript"/>
        <sz val="11"/>
        <color theme="1"/>
        <rFont val="Calibri"/>
        <family val="2"/>
        <scheme val="minor"/>
      </rPr>
      <t>3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</si>
  <si>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-CH=P(1-Napht)Ph</t>
    </r>
    <r>
      <rPr>
        <vertAlign val="subscript"/>
        <sz val="11"/>
        <color theme="1"/>
        <rFont val="Calibri"/>
        <family val="2"/>
        <scheme val="minor"/>
      </rPr>
      <t>2</t>
    </r>
  </si>
  <si>
    <r>
      <t>Ph-CH=P(pyrr)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tmg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</si>
  <si>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C=P(3,5-(MeO)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3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</si>
  <si>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C=P(3-MeO-C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3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</si>
  <si>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C=PPh</t>
    </r>
    <r>
      <rPr>
        <vertAlign val="subscript"/>
        <sz val="11"/>
        <color theme="1"/>
        <rFont val="Calibri"/>
        <family val="2"/>
        <scheme val="minor"/>
      </rPr>
      <t>3</t>
    </r>
  </si>
  <si>
    <r>
      <t>(CH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C-CH=PPh</t>
    </r>
    <r>
      <rPr>
        <vertAlign val="subscript"/>
        <sz val="11"/>
        <color theme="1"/>
        <rFont val="Calibri"/>
        <family val="2"/>
        <scheme val="minor"/>
      </rPr>
      <t>3</t>
    </r>
  </si>
  <si>
    <r>
      <t>Ph-CH=P(-NMe-CH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-)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N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</si>
  <si>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C=P(2,4,6-(Me)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3</t>
    </r>
  </si>
  <si>
    <r>
      <t>Ph-CH=P(pyrr)</t>
    </r>
    <r>
      <rPr>
        <vertAlign val="subscript"/>
        <sz val="11"/>
        <color theme="1"/>
        <rFont val="Calibri"/>
        <family val="2"/>
        <scheme val="minor"/>
      </rPr>
      <t>3</t>
    </r>
  </si>
  <si>
    <r>
      <t>4-NO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-CH=P(2,4,6-(MeO)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H2)</t>
    </r>
    <r>
      <rPr>
        <vertAlign val="subscript"/>
        <sz val="11"/>
        <color theme="1"/>
        <rFont val="Calibri"/>
        <family val="2"/>
        <scheme val="minor"/>
      </rPr>
      <t>3</t>
    </r>
  </si>
  <si>
    <r>
      <t>Ph-CH=P(dma)</t>
    </r>
    <r>
      <rPr>
        <vertAlign val="subscript"/>
        <sz val="11"/>
        <color theme="1"/>
        <rFont val="Calibri"/>
        <family val="2"/>
        <scheme val="minor"/>
      </rPr>
      <t>3</t>
    </r>
  </si>
  <si>
    <r>
      <t>p</t>
    </r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(MeCN)_exp</t>
    </r>
  </si>
  <si>
    <r>
      <t>p</t>
    </r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(MeCN)_calcd</t>
    </r>
  </si>
  <si>
    <r>
      <t>p</t>
    </r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(THF)_exp</t>
    </r>
  </si>
  <si>
    <r>
      <t>p</t>
    </r>
    <r>
      <rPr>
        <b/>
        <i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(THF)_calcd</t>
    </r>
  </si>
  <si>
    <r>
      <t>4-NO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-CH=P(pyrr)</t>
    </r>
    <r>
      <rPr>
        <vertAlign val="subscript"/>
        <sz val="11"/>
        <color theme="1"/>
        <rFont val="Calibri"/>
        <family val="2"/>
        <scheme val="minor"/>
      </rPr>
      <t>3</t>
    </r>
  </si>
  <si>
    <r>
      <t>4-NO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-CH=P(dma)</t>
    </r>
    <r>
      <rPr>
        <vertAlign val="subscript"/>
        <sz val="11"/>
        <color theme="1"/>
        <rFont val="Calibri"/>
        <family val="2"/>
        <scheme val="minor"/>
      </rPr>
      <t>3</t>
    </r>
  </si>
  <si>
    <r>
      <t>Et-N=P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(pyrr)</t>
    </r>
    <r>
      <rPr>
        <vertAlign val="subscript"/>
        <sz val="11"/>
        <color theme="1"/>
        <rFont val="Calibri"/>
        <family val="2"/>
        <scheme val="minor"/>
      </rPr>
      <t>3</t>
    </r>
  </si>
  <si>
    <r>
      <t>Ph-N=P(tmg)(dma)</t>
    </r>
    <r>
      <rPr>
        <vertAlign val="subscript"/>
        <sz val="11"/>
        <color theme="1"/>
        <rFont val="Calibri"/>
        <family val="2"/>
        <scheme val="minor"/>
      </rPr>
      <t>2</t>
    </r>
  </si>
  <si>
    <r>
      <t>4-(4-dma-C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-N=N)-C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(pyrr)</t>
    </r>
    <r>
      <rPr>
        <vertAlign val="subscript"/>
        <sz val="11"/>
        <color theme="1"/>
        <rFont val="Calibri"/>
        <family val="2"/>
        <scheme val="minor"/>
      </rPr>
      <t>3</t>
    </r>
  </si>
  <si>
    <r>
      <t>1-Napht-N=P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(pyrr)</t>
    </r>
    <r>
      <rPr>
        <vertAlign val="subscript"/>
        <sz val="11"/>
        <color theme="1"/>
        <rFont val="Calibri"/>
        <family val="2"/>
        <scheme val="minor"/>
      </rPr>
      <t>3</t>
    </r>
  </si>
  <si>
    <r>
      <t>4-(Ph-N=N)-C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(pyrr)</t>
    </r>
    <r>
      <rPr>
        <vertAlign val="subscript"/>
        <sz val="11"/>
        <color theme="1"/>
        <rFont val="Calibri"/>
        <family val="2"/>
        <scheme val="minor"/>
      </rPr>
      <t>3</t>
    </r>
  </si>
  <si>
    <r>
      <t>4-CF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-N=P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(pyrr)</t>
    </r>
    <r>
      <rPr>
        <vertAlign val="subscript"/>
        <sz val="11"/>
        <color theme="1"/>
        <rFont val="Calibri"/>
        <family val="2"/>
        <scheme val="minor"/>
      </rPr>
      <t>3</t>
    </r>
  </si>
  <si>
    <r>
      <t>2-Cl-C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-N=P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(pyrr)</t>
    </r>
    <r>
      <rPr>
        <vertAlign val="subscript"/>
        <sz val="11"/>
        <color theme="1"/>
        <rFont val="Calibri"/>
        <family val="2"/>
        <scheme val="minor"/>
      </rPr>
      <t>3</t>
    </r>
  </si>
  <si>
    <r>
      <t>4-(4-NO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-N=N)-C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(pyrr)</t>
    </r>
    <r>
      <rPr>
        <vertAlign val="subscript"/>
        <sz val="11"/>
        <color theme="1"/>
        <rFont val="Calibri"/>
        <family val="2"/>
        <scheme val="minor"/>
      </rPr>
      <t>3</t>
    </r>
  </si>
  <si>
    <r>
      <t>2-Cl-C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-N=P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(dma)</t>
    </r>
    <r>
      <rPr>
        <vertAlign val="subscript"/>
        <sz val="11"/>
        <color theme="1"/>
        <rFont val="Calibri"/>
        <family val="2"/>
        <scheme val="minor"/>
      </rPr>
      <t>3</t>
    </r>
  </si>
  <si>
    <r>
      <t>4-(4-dma-C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-N=N)-C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(pyrr)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Ph</t>
    </r>
  </si>
  <si>
    <r>
      <t>2,6-Cl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-N=P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(pyrr)</t>
    </r>
    <r>
      <rPr>
        <vertAlign val="subscript"/>
        <sz val="11"/>
        <color theme="1"/>
        <rFont val="Calibri"/>
        <family val="2"/>
        <scheme val="minor"/>
      </rPr>
      <t>3</t>
    </r>
  </si>
  <si>
    <r>
      <t>2,5-Cl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-N=P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(pyrr)</t>
    </r>
    <r>
      <rPr>
        <vertAlign val="subscript"/>
        <sz val="11"/>
        <color theme="1"/>
        <rFont val="Calibri"/>
        <family val="2"/>
        <scheme val="minor"/>
      </rPr>
      <t>3</t>
    </r>
  </si>
  <si>
    <r>
      <t>4-NO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-N=P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(pyrr)</t>
    </r>
    <r>
      <rPr>
        <vertAlign val="subscript"/>
        <sz val="11"/>
        <color theme="1"/>
        <rFont val="Calibri"/>
        <family val="2"/>
        <scheme val="minor"/>
      </rPr>
      <t>3</t>
    </r>
  </si>
  <si>
    <t>C=P(c1ccccc1)(c2c(OC)cc(OC)cc2OC)c3c(cc(cc3OC)OC)OC</t>
  </si>
  <si>
    <t>CC(c1ccccc1)=P(c2c(OC)cc(OC)cc2OC)(c3c(OC)cc(OC)cc3OC)c4c(cc(cc4OC)OC)OC</t>
  </si>
  <si>
    <t>CC(C)=P(c1ccccc1)(c2ccccc2)c3c(cc(cc3OC)OC)OC</t>
  </si>
  <si>
    <t>COc1ccc(cc1)P(=COC)(c2ccc(OC)cc2)c3ccc(cc3)OC</t>
  </si>
  <si>
    <t>CC(C)=P(c1ccc(OC)cc1)(c2ccc(OC)cc2)c3ccc(cc3)OC</t>
  </si>
  <si>
    <t>CC=P(C1CCCCC1)(c2ccccc2)C3CCCCC3</t>
  </si>
  <si>
    <t>CC(C)=P(c1c(OC)cccc1OC)(c2c(OC)cccc2OC)c3c(cccc3OC)OC</t>
  </si>
  <si>
    <t>C=P(c1ccccc1)(c2ccccc2)c3c(cc(cc3OC)OC)OC</t>
  </si>
  <si>
    <t>CC=P(c1ccccc1)(c2ccccc2)C3CCCCC3</t>
  </si>
  <si>
    <t>COC=P(c1ccccc1)(c2ccccc2)C3CCCCC3</t>
  </si>
  <si>
    <t>CC(C)=P(N(C)C)(N(C)C)N(C)C</t>
  </si>
  <si>
    <t>C=P(C1CCCCC1)(c2ccccc2)C3CCCCC3</t>
  </si>
  <si>
    <t>CC(C)=[P](c1ccccc1)(c2ccccc2)c3ccccc3</t>
  </si>
  <si>
    <t>C=P(c1ccc(OC)cc1)(c2ccc(OC)cc2)c3ccc(OC)cc3</t>
  </si>
  <si>
    <t>CC=[P](c1ccccc1)(c2ccccc2)c3ccccc3</t>
  </si>
  <si>
    <t>CC=P(c2cccc1ccccc12)(c3ccccc3)c4ccccc4</t>
  </si>
  <si>
    <t>CN(C)\C(=N/P(=Cc1ccccc1)(N2CCCC2)N3CCCC3)N(C)C</t>
  </si>
  <si>
    <t>C=P(c1cc(OC)cc(OC)c1)(c2cc(OC)cc(OC)c2)c3cc(cc(OC)c3)OC</t>
  </si>
  <si>
    <t>C=P(c1cc(OC)ccc1)(c2cc(OC)ccc2)c3cc(OC)ccc3</t>
  </si>
  <si>
    <t>CN(C)\C(=N/P(=Cc1ccccc1)(N(C)C)N(C)C)N(C)C</t>
  </si>
  <si>
    <t>C=[P](c1ccccc1)(c2ccccc2)c3ccccc3</t>
  </si>
  <si>
    <t>CC(C)(C)C=P(c1ccccc1)(c2ccccc2)c3ccccc3</t>
  </si>
  <si>
    <t>CN2CCN3CCN(C)P2(=Cc1ccccc1)N(C)CC3</t>
  </si>
  <si>
    <t>Cc1cc(C)cc(C)c1P(=C)(c2c(C)cc(C)cc2C)c3c(C)cc(C)cc3C</t>
  </si>
  <si>
    <t>C1CN(CC1)P(=Cc2ccccc2)(N3CCCC3)N4CCCC4</t>
  </si>
  <si>
    <t>[O-][N+](=O)c4ccc(C=P(c1c(OC)cc(OC)cc1OC)(c2c(OC)cc(OC)cc2OC)c3c(cc(cc3OC)OC)OC)cc4</t>
  </si>
  <si>
    <t>CN(C)P(=Cc1ccccc1)(N(C)C)N(C)C</t>
  </si>
  <si>
    <t>[O-][N+](=O)c1ccc(cc1)C=P(N2CCCC2)(N3CCCC3)N4CCCC4</t>
  </si>
  <si>
    <t>O=[N+]([O-])c1ccc(C=P(N(C)C)(N(C)C)N(C)C)cc1</t>
  </si>
  <si>
    <t>CCN=P(N1CCCC1)(N2CCCC2)N3CCCC3</t>
  </si>
  <si>
    <t>CC(C)(C)N=[P](N1CCCC1)(N2CCCC2)N3CCCC3</t>
  </si>
  <si>
    <t>CN=P(N(C)C)(N(C)C)N(C)C</t>
  </si>
  <si>
    <t>CC(C)(C)N=P23N1CCCN3CCCN2CCC1</t>
  </si>
  <si>
    <t>N=P(N1CCCC1)(N2CCCC2)N3CCCC3</t>
  </si>
  <si>
    <t>CC(C)(C)N=P(N(C)C)(N(C)C)N(C)C</t>
  </si>
  <si>
    <t>CC(C)(C)N=P(N1CCCCC1)(N2CCCCC2)N3CCCCC3</t>
  </si>
  <si>
    <t>CN(C)P(=N)(N(C)C)N(C)C</t>
  </si>
  <si>
    <t>CN(C)\C(=N/P(=Nc1ccccc1)(N(C)C)N(C)C)N(C)C</t>
  </si>
  <si>
    <t>CN(C)c1ccc(cc1)N=P(N2CCCC2)(N3CCCC3)N4CCCC4</t>
  </si>
  <si>
    <t>COc1ccc(cc1)N=P(N2CCCC2)(N3CCCC3)N4CCCC4</t>
  </si>
  <si>
    <t>C1CN(CC1)P(=Nc2ccccc2)(N3CCCC3)N4CCCC4</t>
  </si>
  <si>
    <t>CN(C)P(=NC1=CC=CC=C1)(N(C)C)N(C)C</t>
  </si>
  <si>
    <t>C1CCN(C1)P(=NC2=CC=C(C=C2)Br)(N3CCCC3)N4CCCC4</t>
  </si>
  <si>
    <t>CN(C)C1=CC=C(C=C1)N=NC2=CC=C(C=C2)N=P(N3CCCC3)(N4CCCC4)N5CCCC5</t>
  </si>
  <si>
    <t>C1CN(CC1)P(=Nc3cccc2ccccc23)(N4CCCC4)N5CCCC5</t>
  </si>
  <si>
    <t>Clc4ccccc4N=P(N1CCCC1)(N2CCCC2)N3CCCC3</t>
  </si>
  <si>
    <t>C1CN(CC1)P(=Nc3ccc(/N=N/c2ccccc2)cc3)(N4CCCC4)N5CCCC5</t>
  </si>
  <si>
    <t>FC(F)(F)c1ccc(cc1)N=P(N2CCCC2)(N3CCCC3)N4CCCC4</t>
  </si>
  <si>
    <t>[O-][N+](=O)c1ccc(cc1)/N=N/c2ccc(cc2)N=P(N3CCCC3)(N4CCCC4)N5CCCC5</t>
  </si>
  <si>
    <t>Clc1ccccc1N=P(N(C)C)(N(C)C)N(C)C</t>
  </si>
  <si>
    <t>CN(C)c1ccc(cc1)/N=N/c2ccc(cc2)N=P(N3CCCC3)(c4ccccc4)N5CCCC5</t>
  </si>
  <si>
    <t>Clc4cccc(Cl)c4N=P(N1CCCC1)(N2CCCC2)N3CCCC3</t>
  </si>
  <si>
    <t>Clc4cc(N=P(N1CCCC1)(N2CCCC2)N3CCCC3)c(Cl)cc4</t>
  </si>
  <si>
    <t>[O-][N+](=O)c1ccc(cc1)N=P(N2CCCC2)(N3CCCC3)N4CCCC4</t>
  </si>
  <si>
    <t>C1CN(CC1)P(=Nc3ccc(/N=N/c2ccccc2)cc3)(c4ccccc4)N5CCCC5</t>
  </si>
  <si>
    <t>[O-][N+](=O)c1ccc(cc1)/N=N/c2ccc(cc2)N=P(N3CCCC3)(c4ccccc4)N5CCCC5</t>
  </si>
  <si>
    <t>[O-][N+](=O)c4cc(Cl)ccc4N=P(N1CCCC1)(N2CCCC2)N3CCCC3</t>
  </si>
  <si>
    <t>CN(C)P(=Nc2ccc(/N=N/c1ccccc1)cc2)(N(C)C)c3ccccc3</t>
  </si>
  <si>
    <t>CN(C)c1ccc(cc1)/N=N/c2ccc(cc2)N=P(c3ccccc3)(c4ccccc4)N5CCCC5</t>
  </si>
  <si>
    <t>[O-][N+](=O)c4ccc(Cl)cc4N=P(N1CCCC1)(N2CCCC2)N3CCCC3</t>
  </si>
  <si>
    <t>c2cc(/N=N/c1ccccc1)ccc2N=P(c3ccccc3)(c4ccccc4)N5CCCC5</t>
  </si>
  <si>
    <t>FC(F)(F)c4ccc(N=P(N1CCCC1)(N2CCCC2)N3CCCC3)c(c4)[N+]([O-])=O</t>
  </si>
  <si>
    <t>[O-][N+](=O)c1ccc(cc1)/N=N/c2ccc(cc2)N=P(c3ccccc3)(c4ccccc4)N5CCCC5</t>
  </si>
  <si>
    <t>CN(C)c1ccc(cc1)/N=N/c5ccc(N=P(c2ccccc2)(c3ccccc3)c4ccccc4)cc5</t>
  </si>
  <si>
    <t>N(c2ccc(/N=N/c1ccccc1)cc2)=P(c3ccccc3)(c4ccccc4)c5ccccc5</t>
  </si>
  <si>
    <t>[O-][N+](=O)c4ccc(N=P(N1CCCC1)(N2CCCC2)N3CCCC3)c(c4)[N+]([O-])=O</t>
  </si>
  <si>
    <t>[O-][N+](=O)c1ccc(cc1)/N=N/c5ccc(N=P(c2ccccc2)(c3ccccc3)c4ccccc4)cc5</t>
  </si>
  <si>
    <t>[O-][N+](=O)c4cc(Cl)c(N=P(N1CCCC1)(N2CCCC2)N3CCCC3)c(Cl)c4</t>
  </si>
  <si>
    <t>[O-][N+](=O)c4cccc([N+]([O-])=O)c4N=P(N1CCCC1)(N2CCCC2)N3CCCC3</t>
  </si>
  <si>
    <t>SMILES</t>
  </si>
  <si>
    <t>Type</t>
  </si>
  <si>
    <t>Aza-P1</t>
  </si>
  <si>
    <t>AliphP1</t>
  </si>
  <si>
    <t>PhP1</t>
  </si>
  <si>
    <t>t1dma2</t>
  </si>
  <si>
    <t>dma2Me1</t>
  </si>
  <si>
    <t>p2Ph1</t>
  </si>
  <si>
    <t>dma2Ph1</t>
  </si>
  <si>
    <t>Ph2p1</t>
  </si>
  <si>
    <t>tacd</t>
  </si>
  <si>
    <t>NaphP1</t>
  </si>
  <si>
    <t>Nr</t>
  </si>
  <si>
    <t>C</t>
  </si>
  <si>
    <t>N</t>
  </si>
  <si>
    <t>Skeleton</t>
  </si>
  <si>
    <t>Subst</t>
  </si>
  <si>
    <t>tzvp</t>
  </si>
  <si>
    <t>x</t>
  </si>
  <si>
    <t>81675-81-2</t>
  </si>
  <si>
    <t>fine</t>
  </si>
  <si>
    <t>CAS</t>
  </si>
  <si>
    <t>161118-34-9</t>
  </si>
  <si>
    <t>35589-04-9</t>
  </si>
  <si>
    <t>153136-23-3</t>
  </si>
  <si>
    <t>161118-67-8</t>
  </si>
  <si>
    <t>neu</t>
  </si>
  <si>
    <t>osa</t>
  </si>
  <si>
    <t>300363-63-7</t>
  </si>
  <si>
    <t>300363-64-8</t>
  </si>
  <si>
    <t>300363-65-9</t>
  </si>
  <si>
    <t>300363-66-0</t>
  </si>
  <si>
    <t>300363-67-1</t>
  </si>
  <si>
    <t>300363-68-2</t>
  </si>
  <si>
    <t>300363-69-3</t>
  </si>
  <si>
    <t>300363-70-6</t>
  </si>
  <si>
    <t>300363-71-7</t>
  </si>
  <si>
    <t>300363-72-8</t>
  </si>
  <si>
    <t>417706-59-3</t>
  </si>
  <si>
    <t>417706-60-6</t>
  </si>
  <si>
    <t>417706-61-7</t>
  </si>
  <si>
    <t>417706-62-8</t>
  </si>
  <si>
    <t>417706-63-9</t>
  </si>
  <si>
    <t>80981-80-2</t>
  </si>
  <si>
    <t>846605-13-8</t>
  </si>
  <si>
    <t>874220-28-7</t>
  </si>
  <si>
    <t>p2tmg1</t>
  </si>
  <si>
    <t>dma2tmg</t>
  </si>
  <si>
    <t>ch2Ph1</t>
  </si>
  <si>
    <t>ch1Ph2</t>
  </si>
  <si>
    <r>
      <t>P(bpi)</t>
    </r>
    <r>
      <rPr>
        <vertAlign val="subscript"/>
        <sz val="10"/>
        <color theme="1"/>
        <rFont val="Arial"/>
        <family val="2"/>
      </rPr>
      <t>3</t>
    </r>
  </si>
  <si>
    <r>
      <t>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C=P(bpi)</t>
    </r>
    <r>
      <rPr>
        <vertAlign val="subscript"/>
        <sz val="10"/>
        <color theme="1"/>
        <rFont val="Arial"/>
        <family val="2"/>
      </rPr>
      <t>3</t>
    </r>
  </si>
  <si>
    <r>
      <t>CH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-CH=P(bpi)</t>
    </r>
    <r>
      <rPr>
        <vertAlign val="subscript"/>
        <sz val="10"/>
        <color theme="1"/>
        <rFont val="Arial"/>
        <family val="2"/>
      </rPr>
      <t>3</t>
    </r>
  </si>
  <si>
    <r>
      <t>(CH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C=P(bpi)</t>
    </r>
    <r>
      <rPr>
        <vertAlign val="subscript"/>
        <sz val="10"/>
        <color theme="1"/>
        <rFont val="Arial"/>
        <family val="2"/>
      </rPr>
      <t>3</t>
    </r>
  </si>
  <si>
    <r>
      <t>Ph-CH=P(bpi)</t>
    </r>
    <r>
      <rPr>
        <vertAlign val="subscript"/>
        <sz val="10"/>
        <color theme="1"/>
        <rFont val="Arial"/>
        <family val="2"/>
      </rPr>
      <t>3</t>
    </r>
  </si>
  <si>
    <r>
      <t>Ph(CH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)C=P(bpi)</t>
    </r>
    <r>
      <rPr>
        <vertAlign val="subscript"/>
        <sz val="10"/>
        <color theme="1"/>
        <rFont val="Arial"/>
        <family val="2"/>
      </rPr>
      <t>3</t>
    </r>
  </si>
  <si>
    <r>
      <t>Ph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C=P(bpi)</t>
    </r>
    <r>
      <rPr>
        <vertAlign val="subscript"/>
        <sz val="10"/>
        <color theme="1"/>
        <rFont val="Arial"/>
        <family val="2"/>
      </rPr>
      <t>3</t>
    </r>
  </si>
  <si>
    <t>49778-01-0</t>
  </si>
  <si>
    <r>
      <t>HN=P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(dma)</t>
    </r>
    <r>
      <rPr>
        <vertAlign val="subscript"/>
        <sz val="11"/>
        <rFont val="Calibri"/>
        <family val="2"/>
        <scheme val="minor"/>
      </rPr>
      <t>3</t>
    </r>
  </si>
  <si>
    <t>Ph</t>
  </si>
  <si>
    <t>H2</t>
  </si>
  <si>
    <t>Me2</t>
  </si>
  <si>
    <t>Me</t>
  </si>
  <si>
    <t>PhMe</t>
  </si>
  <si>
    <t>AN</t>
  </si>
  <si>
    <t>MeO</t>
  </si>
  <si>
    <t>dma</t>
  </si>
  <si>
    <t>pyrr</t>
  </si>
  <si>
    <t>X</t>
  </si>
  <si>
    <t>bpi</t>
  </si>
  <si>
    <t>pip</t>
  </si>
  <si>
    <t>THFc</t>
  </si>
  <si>
    <t>ANc</t>
  </si>
  <si>
    <t>THF_from_AN_all</t>
  </si>
  <si>
    <t>THF_from_AN_sub</t>
  </si>
  <si>
    <t>THF_final</t>
  </si>
  <si>
    <t>AN_est</t>
  </si>
  <si>
    <t>AN_final</t>
  </si>
  <si>
    <t>U(AN)</t>
  </si>
  <si>
    <t>Other</t>
  </si>
  <si>
    <t>Unc(THF)</t>
  </si>
  <si>
    <t>Comment</t>
  </si>
  <si>
    <t>(CH3)2C=P(bpi)3</t>
  </si>
  <si>
    <t>BPI-H</t>
  </si>
  <si>
    <t>GB</t>
  </si>
  <si>
    <t>MeCN</t>
  </si>
  <si>
    <t>d</t>
  </si>
  <si>
    <t>Phosphazene</t>
  </si>
  <si>
    <t>Ylide</t>
  </si>
  <si>
    <t>H-N=P1(tmg)3</t>
  </si>
  <si>
    <t>tmg</t>
  </si>
  <si>
    <t>t-Bu-N=P1(tmg)2NEt2</t>
  </si>
  <si>
    <t>Ph-N=P1(tmg)3</t>
  </si>
  <si>
    <t>Ph-N=P1(dma)(tmg)2</t>
  </si>
  <si>
    <t>dma1t2</t>
  </si>
  <si>
    <t>874220-29-8</t>
  </si>
  <si>
    <t>874220-60-7</t>
  </si>
  <si>
    <t>fix 14-&gt;4 (~6%)</t>
  </si>
  <si>
    <t>fix 122/7 &gt; 8 (~70%)</t>
  </si>
  <si>
    <t>fix 77/7&gt;7, 25&gt;12</t>
  </si>
  <si>
    <t>main conf OK</t>
  </si>
  <si>
    <t>fix 67&gt;20</t>
  </si>
  <si>
    <t>max 95 in checked</t>
  </si>
  <si>
    <t>small fixes</t>
  </si>
  <si>
    <t>fix 14&gt;8 (~60%)</t>
  </si>
  <si>
    <t>max 19 in checked</t>
  </si>
  <si>
    <t>persistent high Imag; no ref data</t>
  </si>
  <si>
    <t>max 81/43 in checked; one ref point, not too good</t>
  </si>
  <si>
    <t>many imag</t>
  </si>
  <si>
    <t>ANc_alg</t>
  </si>
  <si>
    <t>THFc_alg</t>
  </si>
  <si>
    <t>Compound 5*</t>
  </si>
  <si>
    <t>max 20/8 in checked; 1 added</t>
  </si>
  <si>
    <t>_30?</t>
  </si>
  <si>
    <t>tmgNEt2</t>
  </si>
  <si>
    <t>H-N=P1(pyrr-2-CH2-N-pyrr)3</t>
  </si>
  <si>
    <t>other</t>
  </si>
  <si>
    <r>
      <t>Ph-N=P(bpi)</t>
    </r>
    <r>
      <rPr>
        <b/>
        <vertAlign val="subscript"/>
        <sz val="11"/>
        <color rgb="FF0000FF"/>
        <rFont val="Calibri"/>
        <family val="2"/>
        <scheme val="minor"/>
      </rPr>
      <t>3</t>
    </r>
  </si>
  <si>
    <r>
      <t>4-Cl-C</t>
    </r>
    <r>
      <rPr>
        <b/>
        <vertAlign val="subscript"/>
        <sz val="11"/>
        <color rgb="FF0000FF"/>
        <rFont val="Calibri"/>
        <family val="2"/>
        <scheme val="minor"/>
      </rPr>
      <t>6</t>
    </r>
    <r>
      <rPr>
        <b/>
        <sz val="11"/>
        <color rgb="FF0000FF"/>
        <rFont val="Calibri"/>
        <family val="2"/>
        <scheme val="minor"/>
      </rPr>
      <t>H</t>
    </r>
    <r>
      <rPr>
        <b/>
        <vertAlign val="subscript"/>
        <sz val="11"/>
        <color rgb="FF0000FF"/>
        <rFont val="Calibri"/>
        <family val="2"/>
        <scheme val="minor"/>
      </rPr>
      <t>4</t>
    </r>
    <r>
      <rPr>
        <b/>
        <sz val="11"/>
        <color rgb="FF0000FF"/>
        <rFont val="Calibri"/>
        <family val="2"/>
        <scheme val="minor"/>
      </rPr>
      <t>-N=P(bpi)</t>
    </r>
    <r>
      <rPr>
        <b/>
        <vertAlign val="subscript"/>
        <sz val="11"/>
        <color rgb="FF0000FF"/>
        <rFont val="Calibri"/>
        <family val="2"/>
        <scheme val="minor"/>
      </rPr>
      <t>3</t>
    </r>
  </si>
  <si>
    <r>
      <t>4-N(CH</t>
    </r>
    <r>
      <rPr>
        <b/>
        <vertAlign val="subscript"/>
        <sz val="11"/>
        <color rgb="FF0000FF"/>
        <rFont val="Calibri"/>
        <family val="2"/>
        <scheme val="minor"/>
      </rPr>
      <t>3</t>
    </r>
    <r>
      <rPr>
        <b/>
        <sz val="11"/>
        <color rgb="FF0000FF"/>
        <rFont val="Calibri"/>
        <family val="2"/>
        <scheme val="minor"/>
      </rPr>
      <t>)</t>
    </r>
    <r>
      <rPr>
        <b/>
        <vertAlign val="subscript"/>
        <sz val="11"/>
        <color rgb="FF0000FF"/>
        <rFont val="Calibri"/>
        <family val="2"/>
        <scheme val="minor"/>
      </rPr>
      <t>2</t>
    </r>
    <r>
      <rPr>
        <b/>
        <sz val="11"/>
        <color rgb="FF0000FF"/>
        <rFont val="Calibri"/>
        <family val="2"/>
        <scheme val="minor"/>
      </rPr>
      <t>-C</t>
    </r>
    <r>
      <rPr>
        <b/>
        <vertAlign val="subscript"/>
        <sz val="11"/>
        <color rgb="FF0000FF"/>
        <rFont val="Calibri"/>
        <family val="2"/>
        <scheme val="minor"/>
      </rPr>
      <t>6</t>
    </r>
    <r>
      <rPr>
        <b/>
        <sz val="11"/>
        <color rgb="FF0000FF"/>
        <rFont val="Calibri"/>
        <family val="2"/>
        <scheme val="minor"/>
      </rPr>
      <t>H</t>
    </r>
    <r>
      <rPr>
        <b/>
        <vertAlign val="subscript"/>
        <sz val="11"/>
        <color rgb="FF0000FF"/>
        <rFont val="Calibri"/>
        <family val="2"/>
        <scheme val="minor"/>
      </rPr>
      <t>4</t>
    </r>
    <r>
      <rPr>
        <b/>
        <sz val="11"/>
        <color rgb="FF0000FF"/>
        <rFont val="Calibri"/>
        <family val="2"/>
        <scheme val="minor"/>
      </rPr>
      <t>-N=N-C</t>
    </r>
    <r>
      <rPr>
        <b/>
        <vertAlign val="subscript"/>
        <sz val="11"/>
        <color rgb="FF0000FF"/>
        <rFont val="Calibri"/>
        <family val="2"/>
        <scheme val="minor"/>
      </rPr>
      <t>6</t>
    </r>
    <r>
      <rPr>
        <b/>
        <sz val="11"/>
        <color rgb="FF0000FF"/>
        <rFont val="Calibri"/>
        <family val="2"/>
        <scheme val="minor"/>
      </rPr>
      <t>H</t>
    </r>
    <r>
      <rPr>
        <b/>
        <vertAlign val="subscript"/>
        <sz val="11"/>
        <color rgb="FF0000FF"/>
        <rFont val="Calibri"/>
        <family val="2"/>
        <scheme val="minor"/>
      </rPr>
      <t>4</t>
    </r>
    <r>
      <rPr>
        <b/>
        <sz val="11"/>
        <color rgb="FF0000FF"/>
        <rFont val="Calibri"/>
        <family val="2"/>
        <scheme val="minor"/>
      </rPr>
      <t>-N=P(bpi)</t>
    </r>
    <r>
      <rPr>
        <b/>
        <vertAlign val="subscript"/>
        <sz val="11"/>
        <color rgb="FF0000FF"/>
        <rFont val="Calibri"/>
        <family val="2"/>
        <scheme val="minor"/>
      </rPr>
      <t>3</t>
    </r>
  </si>
  <si>
    <r>
      <t>4-CF</t>
    </r>
    <r>
      <rPr>
        <b/>
        <vertAlign val="subscript"/>
        <sz val="11"/>
        <color rgb="FF0000FF"/>
        <rFont val="Calibri"/>
        <family val="2"/>
        <scheme val="minor"/>
      </rPr>
      <t>3</t>
    </r>
    <r>
      <rPr>
        <b/>
        <sz val="11"/>
        <color rgb="FF0000FF"/>
        <rFont val="Calibri"/>
        <family val="2"/>
        <scheme val="minor"/>
      </rPr>
      <t>-C</t>
    </r>
    <r>
      <rPr>
        <b/>
        <vertAlign val="subscript"/>
        <sz val="11"/>
        <color rgb="FF0000FF"/>
        <rFont val="Calibri"/>
        <family val="2"/>
        <scheme val="minor"/>
      </rPr>
      <t>6</t>
    </r>
    <r>
      <rPr>
        <b/>
        <sz val="11"/>
        <color rgb="FF0000FF"/>
        <rFont val="Calibri"/>
        <family val="2"/>
        <scheme val="minor"/>
      </rPr>
      <t>H</t>
    </r>
    <r>
      <rPr>
        <b/>
        <vertAlign val="subscript"/>
        <sz val="11"/>
        <color rgb="FF0000FF"/>
        <rFont val="Calibri"/>
        <family val="2"/>
        <scheme val="minor"/>
      </rPr>
      <t>4</t>
    </r>
    <r>
      <rPr>
        <b/>
        <sz val="11"/>
        <color rgb="FF0000FF"/>
        <rFont val="Calibri"/>
        <family val="2"/>
        <scheme val="minor"/>
      </rPr>
      <t>-N=P(bpi)</t>
    </r>
    <r>
      <rPr>
        <b/>
        <vertAlign val="subscript"/>
        <sz val="11"/>
        <color rgb="FF0000FF"/>
        <rFont val="Calibri"/>
        <family val="2"/>
        <scheme val="minor"/>
      </rPr>
      <t>3</t>
    </r>
  </si>
  <si>
    <r>
      <t>4-NO</t>
    </r>
    <r>
      <rPr>
        <b/>
        <vertAlign val="subscript"/>
        <sz val="11"/>
        <color rgb="FF0000FF"/>
        <rFont val="Calibri"/>
        <family val="2"/>
        <scheme val="minor"/>
      </rPr>
      <t>2</t>
    </r>
    <r>
      <rPr>
        <b/>
        <sz val="11"/>
        <color rgb="FF0000FF"/>
        <rFont val="Calibri"/>
        <family val="2"/>
        <scheme val="minor"/>
      </rPr>
      <t>-C</t>
    </r>
    <r>
      <rPr>
        <b/>
        <vertAlign val="subscript"/>
        <sz val="11"/>
        <color rgb="FF0000FF"/>
        <rFont val="Calibri"/>
        <family val="2"/>
        <scheme val="minor"/>
      </rPr>
      <t>6</t>
    </r>
    <r>
      <rPr>
        <b/>
        <sz val="11"/>
        <color rgb="FF0000FF"/>
        <rFont val="Calibri"/>
        <family val="2"/>
        <scheme val="minor"/>
      </rPr>
      <t>H</t>
    </r>
    <r>
      <rPr>
        <b/>
        <vertAlign val="subscript"/>
        <sz val="11"/>
        <color rgb="FF0000FF"/>
        <rFont val="Calibri"/>
        <family val="2"/>
        <scheme val="minor"/>
      </rPr>
      <t>4</t>
    </r>
    <r>
      <rPr>
        <b/>
        <sz val="11"/>
        <color rgb="FF0000FF"/>
        <rFont val="Calibri"/>
        <family val="2"/>
        <scheme val="minor"/>
      </rPr>
      <t>-N=P(bpi)</t>
    </r>
    <r>
      <rPr>
        <b/>
        <vertAlign val="subscript"/>
        <sz val="11"/>
        <color rgb="FF0000FF"/>
        <rFont val="Calibri"/>
        <family val="2"/>
        <scheme val="minor"/>
      </rPr>
      <t>3</t>
    </r>
  </si>
  <si>
    <r>
      <t>4-MeO-C</t>
    </r>
    <r>
      <rPr>
        <b/>
        <vertAlign val="subscript"/>
        <sz val="11"/>
        <color rgb="FF0000FF"/>
        <rFont val="Calibri"/>
        <family val="2"/>
        <scheme val="minor"/>
      </rPr>
      <t>6</t>
    </r>
    <r>
      <rPr>
        <b/>
        <sz val="11"/>
        <color rgb="FF0000FF"/>
        <rFont val="Calibri"/>
        <family val="2"/>
        <scheme val="minor"/>
      </rPr>
      <t>H</t>
    </r>
    <r>
      <rPr>
        <b/>
        <vertAlign val="subscript"/>
        <sz val="11"/>
        <color rgb="FF0000FF"/>
        <rFont val="Calibri"/>
        <family val="2"/>
        <scheme val="minor"/>
      </rPr>
      <t>4</t>
    </r>
    <r>
      <rPr>
        <b/>
        <sz val="11"/>
        <color rgb="FF0000FF"/>
        <rFont val="Calibri"/>
        <family val="2"/>
        <scheme val="minor"/>
      </rPr>
      <t>-N=P(bpi)</t>
    </r>
    <r>
      <rPr>
        <b/>
        <vertAlign val="subscript"/>
        <sz val="11"/>
        <color rgb="FF0000FF"/>
        <rFont val="Calibri"/>
        <family val="2"/>
        <scheme val="minor"/>
      </rPr>
      <t>3</t>
    </r>
  </si>
  <si>
    <r>
      <t>4-N(CH</t>
    </r>
    <r>
      <rPr>
        <b/>
        <vertAlign val="subscript"/>
        <sz val="11"/>
        <color rgb="FF0000FF"/>
        <rFont val="Calibri"/>
        <family val="2"/>
        <scheme val="minor"/>
      </rPr>
      <t>3</t>
    </r>
    <r>
      <rPr>
        <b/>
        <sz val="11"/>
        <color rgb="FF0000FF"/>
        <rFont val="Calibri"/>
        <family val="2"/>
        <scheme val="minor"/>
      </rPr>
      <t>)</t>
    </r>
    <r>
      <rPr>
        <b/>
        <vertAlign val="subscript"/>
        <sz val="11"/>
        <color rgb="FF0000FF"/>
        <rFont val="Calibri"/>
        <family val="2"/>
        <scheme val="minor"/>
      </rPr>
      <t>2</t>
    </r>
    <r>
      <rPr>
        <b/>
        <sz val="11"/>
        <color rgb="FF0000FF"/>
        <rFont val="Calibri"/>
        <family val="2"/>
        <scheme val="minor"/>
      </rPr>
      <t>-C</t>
    </r>
    <r>
      <rPr>
        <b/>
        <vertAlign val="subscript"/>
        <sz val="11"/>
        <color rgb="FF0000FF"/>
        <rFont val="Calibri"/>
        <family val="2"/>
        <scheme val="minor"/>
      </rPr>
      <t>6</t>
    </r>
    <r>
      <rPr>
        <b/>
        <sz val="11"/>
        <color rgb="FF0000FF"/>
        <rFont val="Calibri"/>
        <family val="2"/>
        <scheme val="minor"/>
      </rPr>
      <t>H</t>
    </r>
    <r>
      <rPr>
        <b/>
        <vertAlign val="subscript"/>
        <sz val="11"/>
        <color rgb="FF0000FF"/>
        <rFont val="Calibri"/>
        <family val="2"/>
        <scheme val="minor"/>
      </rPr>
      <t>4</t>
    </r>
    <r>
      <rPr>
        <b/>
        <sz val="11"/>
        <color rgb="FF0000FF"/>
        <rFont val="Calibri"/>
        <family val="2"/>
        <scheme val="minor"/>
      </rPr>
      <t>-N=P(bpi)</t>
    </r>
    <r>
      <rPr>
        <b/>
        <vertAlign val="subscript"/>
        <sz val="11"/>
        <color rgb="FF0000FF"/>
        <rFont val="Calibri"/>
        <family val="2"/>
        <scheme val="minor"/>
      </rPr>
      <t>3</t>
    </r>
  </si>
  <si>
    <r>
      <t>t-Bu-N=P(bpi)</t>
    </r>
    <r>
      <rPr>
        <b/>
        <vertAlign val="subscript"/>
        <sz val="11"/>
        <color rgb="FF0000FF"/>
        <rFont val="Calibri"/>
        <family val="2"/>
        <scheme val="minor"/>
      </rPr>
      <t>3</t>
    </r>
  </si>
  <si>
    <r>
      <t>4-(4-dma-C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-N=N)-C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(Ph)</t>
    </r>
    <r>
      <rPr>
        <vertAlign val="subscript"/>
        <sz val="11"/>
        <rFont val="Calibri"/>
        <family val="2"/>
        <scheme val="minor"/>
      </rPr>
      <t>3</t>
    </r>
  </si>
  <si>
    <r>
      <t>4-(Ph-N=N)-C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(Ph)</t>
    </r>
    <r>
      <rPr>
        <vertAlign val="subscript"/>
        <sz val="11"/>
        <rFont val="Calibri"/>
        <family val="2"/>
        <scheme val="minor"/>
      </rPr>
      <t>3</t>
    </r>
  </si>
  <si>
    <r>
      <t>2,4-(NO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-N=P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(pyrr)</t>
    </r>
    <r>
      <rPr>
        <vertAlign val="subscript"/>
        <sz val="11"/>
        <rFont val="Calibri"/>
        <family val="2"/>
        <scheme val="minor"/>
      </rPr>
      <t>3</t>
    </r>
  </si>
  <si>
    <r>
      <t>4-(4-NO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-N=N)-C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(Ph)</t>
    </r>
    <r>
      <rPr>
        <vertAlign val="subscript"/>
        <sz val="11"/>
        <rFont val="Calibri"/>
        <family val="2"/>
        <scheme val="minor"/>
      </rPr>
      <t>3</t>
    </r>
  </si>
  <si>
    <r>
      <t>2,6-Cl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-4-NO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-N=P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(pyrr)</t>
    </r>
    <r>
      <rPr>
        <vertAlign val="subscript"/>
        <sz val="11"/>
        <rFont val="Calibri"/>
        <family val="2"/>
        <scheme val="minor"/>
      </rPr>
      <t>3</t>
    </r>
  </si>
  <si>
    <r>
      <t>2,6-NO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-N=P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(pyrr)</t>
    </r>
    <r>
      <rPr>
        <vertAlign val="subscript"/>
        <sz val="11"/>
        <rFont val="Calibri"/>
        <family val="2"/>
        <scheme val="minor"/>
      </rPr>
      <t>3</t>
    </r>
  </si>
  <si>
    <r>
      <t>4-(Ph-N=N)-C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(Ph)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pyrr</t>
    </r>
  </si>
  <si>
    <r>
      <t>2-NO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-4-CF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-N=P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(pyrr)</t>
    </r>
    <r>
      <rPr>
        <vertAlign val="subscript"/>
        <sz val="11"/>
        <rFont val="Calibri"/>
        <family val="2"/>
        <scheme val="minor"/>
      </rPr>
      <t>3</t>
    </r>
  </si>
  <si>
    <r>
      <t>4-(4-NO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-N=N)-C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(Ph)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pyrr</t>
    </r>
  </si>
  <si>
    <r>
      <t>4-(Ph-N=N)-C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(pyrr)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Ph</t>
    </r>
  </si>
  <si>
    <r>
      <t>4-(4-NO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-N=N)-C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(pyrr)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Ph</t>
    </r>
  </si>
  <si>
    <r>
      <t>2-NO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-4-Cl-C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-N=P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(pyrr)</t>
    </r>
    <r>
      <rPr>
        <vertAlign val="subscript"/>
        <sz val="11"/>
        <rFont val="Calibri"/>
        <family val="2"/>
        <scheme val="minor"/>
      </rPr>
      <t>3</t>
    </r>
  </si>
  <si>
    <r>
      <t>4-(Ph-N=N)-C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(dma)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Ph</t>
    </r>
  </si>
  <si>
    <r>
      <t>4-(4-dma-C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-N=N)-C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(Ph)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pyrr</t>
    </r>
  </si>
  <si>
    <r>
      <t>2-NO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-5-Cl-C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-N=P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(pyrr)</t>
    </r>
    <r>
      <rPr>
        <vertAlign val="subscript"/>
        <sz val="11"/>
        <rFont val="Calibri"/>
        <family val="2"/>
        <scheme val="minor"/>
      </rPr>
      <t>3</t>
    </r>
  </si>
  <si>
    <r>
      <t>Ph-N=P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(dma)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Me</t>
    </r>
  </si>
  <si>
    <r>
      <t>4-NMe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-N=P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(pyrr)</t>
    </r>
  </si>
  <si>
    <r>
      <t>4-MeO-C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-N=P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(pyrr)</t>
    </r>
    <r>
      <rPr>
        <vertAlign val="subscript"/>
        <sz val="11"/>
        <rFont val="Calibri"/>
        <family val="2"/>
        <scheme val="minor"/>
      </rPr>
      <t>3</t>
    </r>
  </si>
  <si>
    <r>
      <t>Ph-N=P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(pyrr)</t>
    </r>
    <r>
      <rPr>
        <vertAlign val="subscript"/>
        <sz val="11"/>
        <rFont val="Calibri"/>
        <family val="2"/>
        <scheme val="minor"/>
      </rPr>
      <t>3</t>
    </r>
  </si>
  <si>
    <r>
      <t>Ph-N=P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(dma)</t>
    </r>
    <r>
      <rPr>
        <vertAlign val="subscript"/>
        <sz val="11"/>
        <rFont val="Calibri"/>
        <family val="2"/>
        <scheme val="minor"/>
      </rPr>
      <t>3</t>
    </r>
  </si>
  <si>
    <r>
      <t>4-Br-C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(pyrr)</t>
    </r>
    <r>
      <rPr>
        <vertAlign val="subscript"/>
        <sz val="11"/>
        <rFont val="Calibri"/>
        <family val="2"/>
        <scheme val="minor"/>
      </rPr>
      <t>3</t>
    </r>
  </si>
  <si>
    <r>
      <t>t-Bu-N=P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(pyrr)</t>
    </r>
    <r>
      <rPr>
        <vertAlign val="subscript"/>
        <sz val="11"/>
        <rFont val="Calibri"/>
        <family val="2"/>
        <scheme val="minor"/>
      </rPr>
      <t>3</t>
    </r>
  </si>
  <si>
    <r>
      <t>Me-N=P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(dma)</t>
    </r>
    <r>
      <rPr>
        <vertAlign val="subscript"/>
        <sz val="11"/>
        <rFont val="Calibri"/>
        <family val="2"/>
        <scheme val="minor"/>
      </rPr>
      <t>3</t>
    </r>
  </si>
  <si>
    <r>
      <t>t-BuP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(TACD)</t>
    </r>
  </si>
  <si>
    <r>
      <t>HN=P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(pyrr)</t>
    </r>
    <r>
      <rPr>
        <vertAlign val="subscript"/>
        <sz val="11"/>
        <rFont val="Calibri"/>
        <family val="2"/>
        <scheme val="minor"/>
      </rPr>
      <t>3</t>
    </r>
  </si>
  <si>
    <r>
      <t>t-Bu-N=P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(dma)</t>
    </r>
    <r>
      <rPr>
        <vertAlign val="subscript"/>
        <sz val="11"/>
        <rFont val="Calibri"/>
        <family val="2"/>
        <scheme val="minor"/>
      </rPr>
      <t>3</t>
    </r>
  </si>
  <si>
    <r>
      <t>t-Bu-N=P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(piperidinyl)</t>
    </r>
    <r>
      <rPr>
        <vertAlign val="subscript"/>
        <sz val="11"/>
        <rFont val="Calibri"/>
        <family val="2"/>
        <scheme val="minor"/>
      </rPr>
      <t>3</t>
    </r>
  </si>
  <si>
    <r>
      <t>Ph-CH=P(dma)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tmg</t>
    </r>
  </si>
  <si>
    <t>1967835-53-5</t>
  </si>
  <si>
    <t>1967835-55-7</t>
  </si>
  <si>
    <r>
      <t>3-Cl-C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-CH=P(dma)</t>
    </r>
    <r>
      <rPr>
        <vertAlign val="subscript"/>
        <sz val="11"/>
        <color theme="1"/>
        <rFont val="Calibri"/>
        <family val="2"/>
        <scheme val="minor"/>
      </rPr>
      <t>3</t>
    </r>
  </si>
  <si>
    <t>MeOPh2</t>
  </si>
  <si>
    <t>Ph3</t>
  </si>
  <si>
    <t>4MeO</t>
  </si>
  <si>
    <t>cHex2Ph</t>
  </si>
  <si>
    <t>35MeO</t>
  </si>
  <si>
    <t>dma3</t>
  </si>
  <si>
    <t>Subst1</t>
  </si>
  <si>
    <t>Subst2</t>
  </si>
  <si>
    <t>diff(THF)</t>
  </si>
  <si>
    <t>H2 too high or Me2 too low?</t>
  </si>
  <si>
    <t>diff(MeCN)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</si>
</sst>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FF"/>
      <name val="Calibri"/>
      <family val="2"/>
      <scheme val="minor"/>
    </font>
    <font>
      <sz val="1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10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sz val="11"/>
      <name val="Calibri"/>
      <family val="2"/>
      <scheme val="minor"/>
    </font>
    <font>
      <b/>
      <vertAlign val="subscript"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rgb="FF0000FF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2" fillId="0" borderId="1" xfId="0" applyFont="1" applyBorder="1" applyAlignment="1">
      <alignment vertical="center"/>
    </xf>
    <xf numFmtId="0" fontId="0" fillId="0" borderId="0" xfId="0" applyNumberFormat="1" applyAlignment="1"/>
    <xf numFmtId="0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vertical="center"/>
    </xf>
    <xf numFmtId="164" fontId="0" fillId="0" borderId="0" xfId="0" applyNumberFormat="1" applyFill="1" applyBorder="1"/>
    <xf numFmtId="0" fontId="0" fillId="0" borderId="0" xfId="0" applyFill="1" applyBorder="1"/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3" borderId="0" xfId="0" applyFill="1"/>
    <xf numFmtId="164" fontId="1" fillId="0" borderId="0" xfId="0" applyNumberFormat="1" applyFont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164" fontId="0" fillId="0" borderId="0" xfId="0" applyNumberFormat="1" applyAlignment="1">
      <alignment horizontal="center"/>
    </xf>
    <xf numFmtId="0" fontId="0" fillId="4" borderId="0" xfId="0" applyFill="1"/>
    <xf numFmtId="164" fontId="0" fillId="0" borderId="0" xfId="0" applyNumberForma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164" fontId="10" fillId="0" borderId="0" xfId="0" applyNumberFormat="1" applyFont="1" applyFill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17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/>
    <xf numFmtId="2" fontId="10" fillId="0" borderId="0" xfId="0" applyNumberFormat="1" applyFont="1" applyFill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0" fontId="0" fillId="0" borderId="0" xfId="0" applyNumberFormat="1" applyBorder="1" applyAlignment="1"/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wrapText="1"/>
    </xf>
    <xf numFmtId="2" fontId="0" fillId="0" borderId="0" xfId="0" applyNumberFormat="1"/>
    <xf numFmtId="0" fontId="1" fillId="0" borderId="0" xfId="0" applyFont="1"/>
    <xf numFmtId="164" fontId="1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6" borderId="0" xfId="0" applyNumberForma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wrapText="1"/>
    </xf>
    <xf numFmtId="0" fontId="0" fillId="6" borderId="0" xfId="0" applyFill="1" applyAlignment="1">
      <alignment horizontal="center" wrapText="1"/>
    </xf>
    <xf numFmtId="164" fontId="0" fillId="6" borderId="0" xfId="0" applyNumberFormat="1" applyFill="1" applyAlignment="1">
      <alignment horizontal="center" wrapText="1"/>
    </xf>
    <xf numFmtId="0" fontId="0" fillId="6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23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 wrapText="1"/>
    </xf>
    <xf numFmtId="164" fontId="23" fillId="0" borderId="0" xfId="0" applyNumberFormat="1" applyFont="1" applyAlignment="1">
      <alignment horizontal="center" vertical="top" wrapText="1"/>
    </xf>
    <xf numFmtId="164" fontId="24" fillId="0" borderId="0" xfId="0" applyNumberFormat="1" applyFont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25" fillId="0" borderId="1" xfId="0" applyFont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3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/>
    <xf numFmtId="0" fontId="16" fillId="0" borderId="0" xfId="0" applyFont="1" applyFill="1"/>
    <xf numFmtId="0" fontId="16" fillId="0" borderId="0" xfId="0" applyFont="1" applyAlignment="1">
      <alignment wrapText="1"/>
    </xf>
    <xf numFmtId="0" fontId="16" fillId="0" borderId="0" xfId="0" applyFont="1" applyFill="1" applyAlignment="1">
      <alignment wrapText="1"/>
    </xf>
    <xf numFmtId="0" fontId="16" fillId="0" borderId="0" xfId="0" applyFont="1"/>
    <xf numFmtId="0" fontId="16" fillId="0" borderId="3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/>
    <xf numFmtId="2" fontId="0" fillId="0" borderId="0" xfId="0" applyNumberForma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0" fillId="0" borderId="4" xfId="0" applyNumberFormat="1" applyFill="1" applyBorder="1"/>
    <xf numFmtId="0" fontId="2" fillId="0" borderId="5" xfId="0" applyFont="1" applyBorder="1" applyAlignment="1">
      <alignment vertical="center"/>
    </xf>
    <xf numFmtId="0" fontId="0" fillId="0" borderId="4" xfId="0" applyFill="1" applyBorder="1"/>
    <xf numFmtId="2" fontId="0" fillId="0" borderId="4" xfId="0" applyNumberFormat="1" applyFill="1" applyBorder="1"/>
    <xf numFmtId="164" fontId="0" fillId="0" borderId="4" xfId="0" applyNumberFormat="1" applyBorder="1"/>
    <xf numFmtId="164" fontId="0" fillId="0" borderId="6" xfId="0" applyNumberFormat="1" applyFill="1" applyBorder="1"/>
    <xf numFmtId="164" fontId="16" fillId="0" borderId="4" xfId="0" applyNumberFormat="1" applyFont="1" applyBorder="1"/>
    <xf numFmtId="164" fontId="16" fillId="0" borderId="4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Fill="1" applyBorder="1"/>
    <xf numFmtId="0" fontId="0" fillId="0" borderId="9" xfId="0" applyFill="1" applyBorder="1"/>
    <xf numFmtId="0" fontId="0" fillId="0" borderId="8" xfId="0" applyFill="1" applyBorder="1"/>
    <xf numFmtId="0" fontId="16" fillId="0" borderId="0" xfId="0" applyFont="1" applyBorder="1"/>
    <xf numFmtId="0" fontId="16" fillId="0" borderId="3" xfId="0" applyFont="1" applyBorder="1"/>
    <xf numFmtId="0" fontId="16" fillId="0" borderId="3" xfId="0" applyFont="1" applyFill="1" applyBorder="1"/>
    <xf numFmtId="0" fontId="16" fillId="0" borderId="0" xfId="0" applyFont="1" applyBorder="1" applyAlignment="1">
      <alignment wrapText="1"/>
    </xf>
    <xf numFmtId="0" fontId="2" fillId="0" borderId="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/>
    <xf numFmtId="0" fontId="2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64" fontId="12" fillId="0" borderId="1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164" fontId="12" fillId="0" borderId="0" xfId="0" applyNumberFormat="1" applyFont="1" applyFill="1" applyBorder="1"/>
    <xf numFmtId="164" fontId="12" fillId="0" borderId="4" xfId="0" applyNumberFormat="1" applyFont="1" applyFill="1" applyBorder="1"/>
    <xf numFmtId="0" fontId="12" fillId="0" borderId="3" xfId="0" applyFont="1" applyFill="1" applyBorder="1"/>
    <xf numFmtId="164" fontId="0" fillId="0" borderId="2" xfId="0" applyNumberFormat="1" applyFill="1" applyBorder="1" applyAlignment="1">
      <alignment horizontal="center" wrapText="1"/>
    </xf>
    <xf numFmtId="164" fontId="0" fillId="7" borderId="0" xfId="0" applyNumberFormat="1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7" fillId="0" borderId="0" xfId="0" applyFont="1" applyFill="1"/>
    <xf numFmtId="0" fontId="28" fillId="0" borderId="0" xfId="0" applyFont="1"/>
    <xf numFmtId="0" fontId="29" fillId="0" borderId="0" xfId="0" applyFont="1" applyFill="1"/>
    <xf numFmtId="0" fontId="29" fillId="0" borderId="0" xfId="0" applyFont="1" applyAlignment="1">
      <alignment horizontal="center" wrapText="1"/>
    </xf>
    <xf numFmtId="0" fontId="30" fillId="0" borderId="11" xfId="0" applyFont="1" applyFill="1" applyBorder="1"/>
    <xf numFmtId="0" fontId="3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30" fillId="0" borderId="0" xfId="0" applyFont="1" applyFill="1"/>
    <xf numFmtId="0" fontId="30" fillId="0" borderId="0" xfId="0" applyFont="1" applyAlignment="1">
      <alignment horizontal="center"/>
    </xf>
    <xf numFmtId="0" fontId="30" fillId="8" borderId="1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64" fontId="29" fillId="0" borderId="0" xfId="0" applyNumberFormat="1" applyFont="1" applyAlignment="1">
      <alignment horizontal="center" wrapText="1"/>
    </xf>
    <xf numFmtId="0" fontId="0" fillId="0" borderId="11" xfId="0" applyBorder="1" applyAlignment="1">
      <alignment horizontal="center"/>
    </xf>
    <xf numFmtId="164" fontId="0" fillId="6" borderId="0" xfId="0" applyNumberFormat="1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10" fillId="0" borderId="0" xfId="0" quotePrefix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0000FF"/>
      <color rgb="FF66CCFF"/>
      <color rgb="FF66FFFF"/>
      <color rgb="FFCCFFCC"/>
      <color rgb="FFFF9900"/>
      <color rgb="FFFFFFCC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1</xdr:row>
      <xdr:rowOff>104776</xdr:rowOff>
    </xdr:from>
    <xdr:to>
      <xdr:col>13</xdr:col>
      <xdr:colOff>1178719</xdr:colOff>
      <xdr:row>4</xdr:row>
      <xdr:rowOff>59531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027569" y="330995"/>
          <a:ext cx="1092994" cy="633411"/>
        </a:xfrm>
        <a:prstGeom prst="rect">
          <a:avLst/>
        </a:prstGeom>
        <a:solidFill>
          <a:schemeClr val="lt1"/>
        </a:solidFill>
        <a:ln w="381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p</a:t>
          </a:r>
          <a:r>
            <a:rPr lang="en-US" sz="1100" b="0" i="1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K</a:t>
          </a:r>
          <a:r>
            <a:rPr lang="en-US" sz="1100" b="0" i="0" u="none" strike="noStrike" baseline="-25000">
              <a:solidFill>
                <a:srgbClr val="FF0000"/>
              </a:solidFill>
              <a:latin typeface="+mn-lt"/>
              <a:ea typeface="+mn-ea"/>
              <a:cs typeface="+mn-cs"/>
            </a:rPr>
            <a:t>ip</a:t>
          </a:r>
          <a:r>
            <a:rPr lang="en-US" sz="11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 value</a:t>
          </a:r>
          <a:r>
            <a:rPr lang="en-US">
              <a:solidFill>
                <a:srgbClr val="FF0000"/>
              </a:solidFill>
            </a:rPr>
            <a:t> </a:t>
          </a:r>
          <a:endParaRPr lang="et-EE">
            <a:solidFill>
              <a:srgbClr val="FF0000"/>
            </a:solidFill>
          </a:endParaRPr>
        </a:p>
        <a:p>
          <a:r>
            <a:rPr lang="en-US" sz="1100" b="0" i="0" u="none" strike="noStrike">
              <a:solidFill>
                <a:srgbClr val="0070C0"/>
              </a:solidFill>
              <a:latin typeface="+mn-lt"/>
              <a:ea typeface="+mn-ea"/>
              <a:cs typeface="+mn-cs"/>
            </a:rPr>
            <a:t>bpi compounds</a:t>
          </a:r>
          <a:endParaRPr lang="et-EE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1"/>
  <sheetViews>
    <sheetView zoomScale="70" zoomScaleNormal="7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F88" sqref="F88"/>
    </sheetView>
  </sheetViews>
  <sheetFormatPr defaultRowHeight="14.5" x14ac:dyDescent="0.35"/>
  <cols>
    <col min="1" max="1" width="8.7265625" style="4"/>
    <col min="2" max="2" width="36.26953125" customWidth="1"/>
    <col min="3" max="3" width="13.453125" style="9" bestFit="1" customWidth="1"/>
    <col min="4" max="4" width="15.81640625" style="9" bestFit="1" customWidth="1"/>
    <col min="5" max="5" width="7.7265625" style="92" bestFit="1" customWidth="1"/>
    <col min="6" max="6" width="17.7265625" style="9" bestFit="1" customWidth="1"/>
    <col min="7" max="7" width="14.54296875" style="70" bestFit="1" customWidth="1"/>
    <col min="8" max="8" width="15.81640625" style="9" bestFit="1" customWidth="1"/>
    <col min="9" max="9" width="5" style="9" bestFit="1" customWidth="1"/>
    <col min="10" max="10" width="5" style="9" customWidth="1"/>
    <col min="11" max="11" width="5.26953125" style="9" bestFit="1" customWidth="1"/>
    <col min="12" max="12" width="8.81640625" bestFit="1" customWidth="1"/>
    <col min="13" max="13" width="10.7265625" bestFit="1" customWidth="1"/>
    <col min="14" max="14" width="84.1796875" bestFit="1" customWidth="1"/>
    <col min="15" max="15" width="11.26953125" bestFit="1" customWidth="1"/>
    <col min="16" max="16" width="14.26953125" bestFit="1" customWidth="1"/>
    <col min="17" max="17" width="11.7265625" customWidth="1"/>
    <col min="18" max="18" width="5" customWidth="1"/>
    <col min="19" max="21" width="12.453125" bestFit="1" customWidth="1"/>
  </cols>
  <sheetData>
    <row r="1" spans="1:19" ht="18.649999999999999" customHeight="1" thickBot="1" x14ac:dyDescent="0.4">
      <c r="A1" s="127" t="s">
        <v>127</v>
      </c>
      <c r="B1" s="3" t="s">
        <v>0</v>
      </c>
      <c r="C1" s="6" t="s">
        <v>136</v>
      </c>
      <c r="D1" s="128" t="s">
        <v>27</v>
      </c>
      <c r="E1" s="90" t="s">
        <v>191</v>
      </c>
      <c r="F1" s="6" t="s">
        <v>28</v>
      </c>
      <c r="G1" s="131" t="s">
        <v>29</v>
      </c>
      <c r="H1" s="13" t="s">
        <v>30</v>
      </c>
      <c r="I1" s="13" t="s">
        <v>132</v>
      </c>
      <c r="J1" s="13" t="s">
        <v>135</v>
      </c>
      <c r="K1" s="13" t="s">
        <v>116</v>
      </c>
      <c r="L1" s="10" t="s">
        <v>130</v>
      </c>
      <c r="M1" s="111" t="s">
        <v>131</v>
      </c>
      <c r="N1" s="118" t="s">
        <v>115</v>
      </c>
    </row>
    <row r="2" spans="1:19" s="25" customFormat="1" ht="18" customHeight="1" x14ac:dyDescent="0.45">
      <c r="A2" s="23">
        <v>1</v>
      </c>
      <c r="B2" s="18" t="s">
        <v>1</v>
      </c>
      <c r="C2" s="142"/>
      <c r="D2" s="70"/>
      <c r="E2" s="134">
        <v>42.1</v>
      </c>
      <c r="F2" s="132"/>
      <c r="G2" s="132">
        <v>33.5</v>
      </c>
      <c r="H2" s="24"/>
      <c r="I2" s="24"/>
      <c r="J2" s="24"/>
      <c r="K2" s="24" t="s">
        <v>128</v>
      </c>
      <c r="L2" s="12" t="s">
        <v>175</v>
      </c>
      <c r="M2" s="112" t="s">
        <v>180</v>
      </c>
      <c r="N2" s="122" t="s">
        <v>46</v>
      </c>
    </row>
    <row r="3" spans="1:19" s="25" customFormat="1" ht="16.5" x14ac:dyDescent="0.45">
      <c r="A3" s="23">
        <v>2</v>
      </c>
      <c r="B3" s="12" t="s">
        <v>2</v>
      </c>
      <c r="C3" s="24"/>
      <c r="D3" s="70"/>
      <c r="E3" s="69">
        <v>41.6</v>
      </c>
      <c r="F3" s="15">
        <v>38.143022960000003</v>
      </c>
      <c r="G3" s="15">
        <v>33</v>
      </c>
      <c r="H3" s="15">
        <v>30.86552889</v>
      </c>
      <c r="I3" s="15" t="s">
        <v>133</v>
      </c>
      <c r="J3" s="15" t="s">
        <v>133</v>
      </c>
      <c r="K3" s="24" t="s">
        <v>128</v>
      </c>
      <c r="L3" s="36" t="s">
        <v>178</v>
      </c>
      <c r="M3" s="112" t="s">
        <v>180</v>
      </c>
      <c r="N3" s="120" t="s">
        <v>47</v>
      </c>
      <c r="O3" s="12"/>
    </row>
    <row r="4" spans="1:19" s="25" customFormat="1" ht="16.5" x14ac:dyDescent="0.45">
      <c r="A4" s="23">
        <v>3</v>
      </c>
      <c r="B4" s="12" t="s">
        <v>3</v>
      </c>
      <c r="C4" s="24"/>
      <c r="D4" s="70"/>
      <c r="E4" s="69">
        <v>40.9</v>
      </c>
      <c r="F4" s="15"/>
      <c r="G4" s="15">
        <v>32.4</v>
      </c>
      <c r="H4" s="24"/>
      <c r="I4" s="24"/>
      <c r="J4" s="24"/>
      <c r="K4" s="24" t="s">
        <v>128</v>
      </c>
      <c r="L4" s="12" t="s">
        <v>176</v>
      </c>
      <c r="M4" s="112" t="s">
        <v>180</v>
      </c>
      <c r="N4" s="120" t="s">
        <v>48</v>
      </c>
      <c r="O4" s="12"/>
    </row>
    <row r="5" spans="1:19" s="25" customFormat="1" ht="16.5" x14ac:dyDescent="0.45">
      <c r="A5" s="23">
        <v>4</v>
      </c>
      <c r="B5" s="12" t="s">
        <v>6</v>
      </c>
      <c r="C5" s="24"/>
      <c r="E5" s="69">
        <v>40</v>
      </c>
      <c r="F5" s="17"/>
      <c r="G5" s="15">
        <v>31.7</v>
      </c>
      <c r="H5" s="17"/>
      <c r="I5" s="17"/>
      <c r="J5" s="17"/>
      <c r="K5" s="24" t="s">
        <v>128</v>
      </c>
      <c r="L5" s="107" t="s">
        <v>180</v>
      </c>
      <c r="M5" s="113" t="s">
        <v>180</v>
      </c>
      <c r="N5" s="120" t="s">
        <v>49</v>
      </c>
      <c r="O5" s="12"/>
    </row>
    <row r="6" spans="1:19" s="25" customFormat="1" ht="16.5" x14ac:dyDescent="0.45">
      <c r="A6" s="23">
        <v>5</v>
      </c>
      <c r="B6" s="12" t="s">
        <v>5</v>
      </c>
      <c r="C6" s="24"/>
      <c r="D6" s="70"/>
      <c r="E6" s="69">
        <v>39.9</v>
      </c>
      <c r="F6" s="15">
        <v>39.830875470000002</v>
      </c>
      <c r="G6" s="15">
        <v>31.5</v>
      </c>
      <c r="H6" s="15">
        <v>32.712053939999997</v>
      </c>
      <c r="I6" s="15" t="s">
        <v>133</v>
      </c>
      <c r="J6" s="15" t="s">
        <v>133</v>
      </c>
      <c r="K6" s="24" t="s">
        <v>128</v>
      </c>
      <c r="L6" s="11" t="s">
        <v>176</v>
      </c>
      <c r="M6" s="110" t="s">
        <v>180</v>
      </c>
      <c r="N6" s="120" t="s">
        <v>50</v>
      </c>
      <c r="O6" s="12"/>
    </row>
    <row r="7" spans="1:19" s="25" customFormat="1" ht="16.5" x14ac:dyDescent="0.45">
      <c r="A7" s="23">
        <v>6</v>
      </c>
      <c r="B7" s="12" t="s">
        <v>4</v>
      </c>
      <c r="C7" s="24"/>
      <c r="E7" s="69">
        <v>39</v>
      </c>
      <c r="F7" s="24"/>
      <c r="G7" s="15">
        <v>30.8</v>
      </c>
      <c r="H7" s="15"/>
      <c r="I7" s="15"/>
      <c r="J7" s="15"/>
      <c r="K7" s="24" t="s">
        <v>128</v>
      </c>
      <c r="L7" s="11" t="s">
        <v>177</v>
      </c>
      <c r="M7" s="110" t="s">
        <v>163</v>
      </c>
      <c r="N7" s="120" t="s">
        <v>51</v>
      </c>
      <c r="O7" s="12"/>
      <c r="S7" s="30"/>
    </row>
    <row r="8" spans="1:19" s="25" customFormat="1" ht="16.5" x14ac:dyDescent="0.45">
      <c r="A8" s="23">
        <v>7</v>
      </c>
      <c r="B8" s="12" t="s">
        <v>7</v>
      </c>
      <c r="C8" s="24"/>
      <c r="D8" s="70"/>
      <c r="E8" s="69">
        <v>38.9</v>
      </c>
      <c r="F8" s="15">
        <v>38.312880460000002</v>
      </c>
      <c r="G8" s="15">
        <v>30.7</v>
      </c>
      <c r="H8" s="15">
        <v>31.567323049999999</v>
      </c>
      <c r="I8" s="15" t="s">
        <v>133</v>
      </c>
      <c r="J8" s="15" t="s">
        <v>133</v>
      </c>
      <c r="K8" s="24" t="s">
        <v>128</v>
      </c>
      <c r="L8" s="11" t="s">
        <v>176</v>
      </c>
      <c r="M8" s="110" t="s">
        <v>180</v>
      </c>
      <c r="N8" s="120" t="s">
        <v>52</v>
      </c>
      <c r="S8" s="30"/>
    </row>
    <row r="9" spans="1:19" s="25" customFormat="1" ht="16.5" x14ac:dyDescent="0.45">
      <c r="A9" s="23">
        <v>8</v>
      </c>
      <c r="B9" s="12" t="s">
        <v>8</v>
      </c>
      <c r="C9" s="24"/>
      <c r="D9" s="70"/>
      <c r="E9" s="69">
        <v>38.6</v>
      </c>
      <c r="F9" s="15"/>
      <c r="G9" s="15">
        <v>30.4</v>
      </c>
      <c r="H9" s="15"/>
      <c r="I9" s="15"/>
      <c r="J9" s="15"/>
      <c r="K9" s="24" t="s">
        <v>128</v>
      </c>
      <c r="L9" s="11" t="s">
        <v>175</v>
      </c>
      <c r="M9" s="110" t="s">
        <v>180</v>
      </c>
      <c r="N9" s="120" t="s">
        <v>53</v>
      </c>
    </row>
    <row r="10" spans="1:19" s="25" customFormat="1" ht="16.5" x14ac:dyDescent="0.45">
      <c r="A10" s="23">
        <v>9</v>
      </c>
      <c r="B10" s="108" t="s">
        <v>9</v>
      </c>
      <c r="C10" s="109"/>
      <c r="E10" s="69">
        <v>38.4</v>
      </c>
      <c r="F10" s="15"/>
      <c r="G10" s="15">
        <v>30.2</v>
      </c>
      <c r="H10" s="15"/>
      <c r="I10" s="15"/>
      <c r="J10" s="15"/>
      <c r="K10" s="24" t="s">
        <v>128</v>
      </c>
      <c r="L10" s="11" t="s">
        <v>177</v>
      </c>
      <c r="M10" s="110" t="s">
        <v>164</v>
      </c>
      <c r="N10" s="120" t="s">
        <v>54</v>
      </c>
    </row>
    <row r="11" spans="1:19" s="25" customFormat="1" ht="16.5" x14ac:dyDescent="0.45">
      <c r="A11" s="23">
        <v>10</v>
      </c>
      <c r="B11" s="12" t="s">
        <v>10</v>
      </c>
      <c r="C11" s="24"/>
      <c r="E11" s="69">
        <v>38.299999999999997</v>
      </c>
      <c r="F11" s="15"/>
      <c r="G11" s="15">
        <v>30.1</v>
      </c>
      <c r="H11" s="15"/>
      <c r="I11" s="15"/>
      <c r="J11" s="15"/>
      <c r="K11" s="24" t="s">
        <v>128</v>
      </c>
      <c r="L11" s="11" t="s">
        <v>180</v>
      </c>
      <c r="M11" s="110" t="s">
        <v>164</v>
      </c>
      <c r="N11" s="120" t="s">
        <v>55</v>
      </c>
    </row>
    <row r="12" spans="1:19" s="25" customFormat="1" ht="16.5" x14ac:dyDescent="0.45">
      <c r="A12" s="23">
        <v>11</v>
      </c>
      <c r="B12" s="12" t="s">
        <v>11</v>
      </c>
      <c r="C12" s="24"/>
      <c r="E12" s="69">
        <v>37.700000000000003</v>
      </c>
      <c r="F12" s="31">
        <v>39.204943800000002</v>
      </c>
      <c r="G12" s="15">
        <v>29.6</v>
      </c>
      <c r="H12" s="31">
        <v>30.36636202</v>
      </c>
      <c r="I12" s="15" t="s">
        <v>133</v>
      </c>
      <c r="J12" s="15" t="s">
        <v>133</v>
      </c>
      <c r="K12" s="24" t="s">
        <v>128</v>
      </c>
      <c r="L12" s="11" t="s">
        <v>176</v>
      </c>
      <c r="M12" s="110" t="s">
        <v>181</v>
      </c>
      <c r="N12" s="120" t="s">
        <v>56</v>
      </c>
      <c r="S12" s="30"/>
    </row>
    <row r="13" spans="1:19" s="25" customFormat="1" ht="16.5" x14ac:dyDescent="0.45">
      <c r="A13" s="23">
        <v>12</v>
      </c>
      <c r="B13" s="12" t="s">
        <v>12</v>
      </c>
      <c r="C13" s="24"/>
      <c r="E13" s="69">
        <v>38</v>
      </c>
      <c r="F13" s="15"/>
      <c r="G13" s="15">
        <v>29.9</v>
      </c>
      <c r="H13" s="15"/>
      <c r="I13" s="15"/>
      <c r="J13" s="15"/>
      <c r="K13" s="24" t="s">
        <v>128</v>
      </c>
      <c r="L13" s="11" t="s">
        <v>175</v>
      </c>
      <c r="M13" s="110" t="s">
        <v>163</v>
      </c>
      <c r="N13" s="120" t="s">
        <v>57</v>
      </c>
      <c r="P13" s="30"/>
      <c r="S13" s="30"/>
    </row>
    <row r="14" spans="1:19" s="25" customFormat="1" ht="16.5" x14ac:dyDescent="0.45">
      <c r="A14" s="23">
        <v>13</v>
      </c>
      <c r="B14" s="12" t="s">
        <v>13</v>
      </c>
      <c r="C14" s="24"/>
      <c r="E14" s="69">
        <v>36.9</v>
      </c>
      <c r="F14" s="31">
        <v>37.535945040000001</v>
      </c>
      <c r="G14" s="15">
        <v>28.9</v>
      </c>
      <c r="H14" s="31">
        <v>30.059436430000002</v>
      </c>
      <c r="I14" s="15" t="s">
        <v>133</v>
      </c>
      <c r="J14" s="15" t="s">
        <v>133</v>
      </c>
      <c r="K14" s="24" t="s">
        <v>128</v>
      </c>
      <c r="L14" s="11" t="s">
        <v>176</v>
      </c>
      <c r="M14" s="110" t="s">
        <v>174</v>
      </c>
      <c r="N14" s="120" t="s">
        <v>58</v>
      </c>
      <c r="P14" s="30"/>
      <c r="S14" s="30"/>
    </row>
    <row r="15" spans="1:19" s="25" customFormat="1" ht="16.5" x14ac:dyDescent="0.45">
      <c r="A15" s="23">
        <v>14</v>
      </c>
      <c r="B15" s="12" t="s">
        <v>14</v>
      </c>
      <c r="C15" s="24"/>
      <c r="D15" s="70"/>
      <c r="E15" s="69">
        <v>36.5</v>
      </c>
      <c r="F15" s="15">
        <v>36.916249790000002</v>
      </c>
      <c r="G15" s="15">
        <v>28.5</v>
      </c>
      <c r="H15" s="15">
        <v>30.783374040000002</v>
      </c>
      <c r="I15" s="15" t="s">
        <v>133</v>
      </c>
      <c r="J15" s="15" t="s">
        <v>133</v>
      </c>
      <c r="K15" s="24" t="s">
        <v>128</v>
      </c>
      <c r="L15" s="11" t="s">
        <v>175</v>
      </c>
      <c r="M15" s="110" t="s">
        <v>180</v>
      </c>
      <c r="N15" s="120" t="s">
        <v>59</v>
      </c>
      <c r="P15" s="30"/>
    </row>
    <row r="16" spans="1:19" s="25" customFormat="1" ht="16.5" x14ac:dyDescent="0.45">
      <c r="A16" s="23">
        <v>15</v>
      </c>
      <c r="B16" s="12" t="s">
        <v>15</v>
      </c>
      <c r="C16" s="24"/>
      <c r="E16" s="69">
        <v>35.9</v>
      </c>
      <c r="F16" s="15">
        <v>35.714940570000003</v>
      </c>
      <c r="G16" s="15">
        <v>27.9</v>
      </c>
      <c r="H16" s="15">
        <v>28.616486810000001</v>
      </c>
      <c r="I16" s="15" t="s">
        <v>133</v>
      </c>
      <c r="J16" s="15" t="s">
        <v>133</v>
      </c>
      <c r="K16" s="24" t="s">
        <v>128</v>
      </c>
      <c r="L16" s="11" t="s">
        <v>177</v>
      </c>
      <c r="M16" s="110" t="s">
        <v>174</v>
      </c>
      <c r="N16" s="120" t="s">
        <v>60</v>
      </c>
      <c r="P16" s="30"/>
      <c r="S16" s="30"/>
    </row>
    <row r="17" spans="1:21" s="25" customFormat="1" ht="16.5" x14ac:dyDescent="0.45">
      <c r="A17" s="23">
        <v>16</v>
      </c>
      <c r="B17" s="12" t="s">
        <v>16</v>
      </c>
      <c r="C17" s="24"/>
      <c r="E17" s="69">
        <v>35.799999999999997</v>
      </c>
      <c r="F17" s="15"/>
      <c r="G17" s="15">
        <v>27.8</v>
      </c>
      <c r="H17" s="15"/>
      <c r="I17" s="15"/>
      <c r="J17" s="15"/>
      <c r="K17" s="24" t="s">
        <v>128</v>
      </c>
      <c r="L17" s="11" t="s">
        <v>177</v>
      </c>
      <c r="M17" s="110"/>
      <c r="N17" s="120" t="s">
        <v>61</v>
      </c>
      <c r="P17" s="30"/>
    </row>
    <row r="18" spans="1:21" s="25" customFormat="1" ht="16.5" x14ac:dyDescent="0.45">
      <c r="A18" s="23">
        <v>17</v>
      </c>
      <c r="B18" s="12" t="s">
        <v>17</v>
      </c>
      <c r="C18" s="24"/>
      <c r="E18" s="69">
        <v>35.6</v>
      </c>
      <c r="F18" s="15">
        <v>34.686871570000001</v>
      </c>
      <c r="G18" s="15">
        <v>27.7</v>
      </c>
      <c r="H18" s="15">
        <v>27.329660499999999</v>
      </c>
      <c r="I18" s="15" t="s">
        <v>133</v>
      </c>
      <c r="J18" s="15" t="s">
        <v>133</v>
      </c>
      <c r="K18" s="24" t="s">
        <v>128</v>
      </c>
      <c r="L18" s="11" t="s">
        <v>174</v>
      </c>
      <c r="M18" s="110" t="s">
        <v>161</v>
      </c>
      <c r="N18" s="120" t="s">
        <v>62</v>
      </c>
      <c r="P18" s="30"/>
    </row>
    <row r="19" spans="1:21" s="25" customFormat="1" ht="16.5" x14ac:dyDescent="0.45">
      <c r="A19" s="23">
        <v>18</v>
      </c>
      <c r="B19" s="12" t="s">
        <v>18</v>
      </c>
      <c r="C19" s="24"/>
      <c r="D19" s="70"/>
      <c r="E19" s="69">
        <v>35.299999999999997</v>
      </c>
      <c r="F19" s="15">
        <v>35.464876330000003</v>
      </c>
      <c r="G19" s="15">
        <v>27.5</v>
      </c>
      <c r="H19" s="15">
        <v>29.825785</v>
      </c>
      <c r="I19" s="15" t="s">
        <v>133</v>
      </c>
      <c r="J19" s="15" t="s">
        <v>133</v>
      </c>
      <c r="K19" s="24" t="s">
        <v>128</v>
      </c>
      <c r="L19" s="11" t="s">
        <v>175</v>
      </c>
      <c r="M19" s="110" t="s">
        <v>180</v>
      </c>
      <c r="N19" s="120" t="s">
        <v>63</v>
      </c>
      <c r="S19" s="30"/>
    </row>
    <row r="20" spans="1:21" s="25" customFormat="1" ht="16.5" x14ac:dyDescent="0.45">
      <c r="A20" s="23">
        <v>19</v>
      </c>
      <c r="B20" s="12" t="s">
        <v>19</v>
      </c>
      <c r="C20" s="24"/>
      <c r="E20" s="69">
        <v>34.9</v>
      </c>
      <c r="F20" s="15"/>
      <c r="G20" s="15">
        <v>27.1</v>
      </c>
      <c r="H20" s="15"/>
      <c r="I20" s="15"/>
      <c r="J20" s="15"/>
      <c r="K20" s="24" t="s">
        <v>128</v>
      </c>
      <c r="L20" s="11" t="s">
        <v>175</v>
      </c>
      <c r="M20" s="110" t="s">
        <v>180</v>
      </c>
      <c r="N20" s="120" t="s">
        <v>64</v>
      </c>
    </row>
    <row r="21" spans="1:21" s="136" customFormat="1" ht="16.5" x14ac:dyDescent="0.45">
      <c r="A21" s="135">
        <v>20</v>
      </c>
      <c r="B21" s="33" t="s">
        <v>267</v>
      </c>
      <c r="C21" s="129"/>
      <c r="E21" s="69">
        <v>34.9</v>
      </c>
      <c r="F21" s="69">
        <v>33.557739519999998</v>
      </c>
      <c r="G21" s="69">
        <v>27.1</v>
      </c>
      <c r="H21" s="69">
        <v>26.12016779</v>
      </c>
      <c r="I21" s="69" t="s">
        <v>133</v>
      </c>
      <c r="J21" s="69" t="s">
        <v>133</v>
      </c>
      <c r="K21" s="129" t="s">
        <v>128</v>
      </c>
      <c r="L21" s="137" t="s">
        <v>174</v>
      </c>
      <c r="M21" s="138" t="s">
        <v>162</v>
      </c>
      <c r="N21" s="139" t="s">
        <v>65</v>
      </c>
    </row>
    <row r="22" spans="1:21" s="25" customFormat="1" ht="16.5" x14ac:dyDescent="0.45">
      <c r="A22" s="23">
        <v>21</v>
      </c>
      <c r="B22" s="12" t="s">
        <v>20</v>
      </c>
      <c r="C22" s="24"/>
      <c r="E22" s="69">
        <v>34.4</v>
      </c>
      <c r="F22" s="31">
        <v>34.290993559999997</v>
      </c>
      <c r="G22" s="15">
        <v>26.6</v>
      </c>
      <c r="H22" s="31">
        <v>27.687860799999999</v>
      </c>
      <c r="I22" s="15" t="s">
        <v>133</v>
      </c>
      <c r="J22" s="15" t="s">
        <v>133</v>
      </c>
      <c r="K22" s="24" t="s">
        <v>128</v>
      </c>
      <c r="L22" s="11" t="s">
        <v>175</v>
      </c>
      <c r="M22" s="110" t="s">
        <v>174</v>
      </c>
      <c r="N22" s="120" t="s">
        <v>66</v>
      </c>
      <c r="O22" s="30"/>
      <c r="P22" s="30"/>
      <c r="Q22" s="30"/>
      <c r="R22" s="30"/>
      <c r="S22" s="30"/>
    </row>
    <row r="23" spans="1:21" s="25" customFormat="1" ht="16.5" x14ac:dyDescent="0.45">
      <c r="A23" s="23">
        <v>22</v>
      </c>
      <c r="B23" s="12" t="s">
        <v>21</v>
      </c>
      <c r="C23" s="24"/>
      <c r="E23" s="69">
        <v>34.5</v>
      </c>
      <c r="F23" s="15"/>
      <c r="G23" s="15">
        <v>26.7</v>
      </c>
      <c r="H23" s="15"/>
      <c r="I23" s="15"/>
      <c r="J23" s="15"/>
      <c r="K23" s="24" t="s">
        <v>128</v>
      </c>
      <c r="L23" s="11" t="s">
        <v>176</v>
      </c>
      <c r="M23" s="110" t="s">
        <v>174</v>
      </c>
      <c r="N23" s="120" t="s">
        <v>67</v>
      </c>
      <c r="O23" s="30"/>
      <c r="P23" s="30"/>
      <c r="Q23" s="30"/>
      <c r="R23" s="30"/>
    </row>
    <row r="24" spans="1:21" s="25" customFormat="1" ht="16.5" x14ac:dyDescent="0.45">
      <c r="A24" s="23">
        <v>23</v>
      </c>
      <c r="B24" s="12" t="s">
        <v>22</v>
      </c>
      <c r="C24" s="24"/>
      <c r="D24" s="17">
        <v>33.14</v>
      </c>
      <c r="E24" s="86"/>
      <c r="F24" s="31">
        <v>31.164291769999998</v>
      </c>
      <c r="G24" s="15">
        <v>26.1</v>
      </c>
      <c r="H24" s="31">
        <v>24.18209624</v>
      </c>
      <c r="I24" s="15"/>
      <c r="J24" s="15"/>
      <c r="K24" s="24" t="s">
        <v>128</v>
      </c>
      <c r="L24" s="11" t="s">
        <v>174</v>
      </c>
      <c r="M24" s="110" t="s">
        <v>194</v>
      </c>
      <c r="N24" s="120" t="s">
        <v>68</v>
      </c>
    </row>
    <row r="25" spans="1:21" s="25" customFormat="1" ht="16.5" x14ac:dyDescent="0.45">
      <c r="A25" s="23">
        <v>24</v>
      </c>
      <c r="B25" s="12" t="s">
        <v>23</v>
      </c>
      <c r="C25" s="24"/>
      <c r="D25" s="70"/>
      <c r="E25" s="69">
        <v>33.299999999999997</v>
      </c>
      <c r="F25" s="15">
        <v>40.79810243</v>
      </c>
      <c r="G25" s="15">
        <v>25.6</v>
      </c>
      <c r="H25" s="15">
        <v>33.014678279999998</v>
      </c>
      <c r="I25" s="15" t="s">
        <v>133</v>
      </c>
      <c r="J25" s="15" t="s">
        <v>133</v>
      </c>
      <c r="K25" s="24" t="s">
        <v>128</v>
      </c>
      <c r="L25" s="11" t="s">
        <v>175</v>
      </c>
      <c r="M25" s="110" t="s">
        <v>177</v>
      </c>
      <c r="N25" s="120" t="s">
        <v>69</v>
      </c>
    </row>
    <row r="26" spans="1:21" s="25" customFormat="1" ht="16.5" x14ac:dyDescent="0.45">
      <c r="A26" s="23">
        <v>25</v>
      </c>
      <c r="B26" s="12" t="s">
        <v>24</v>
      </c>
      <c r="C26" s="24"/>
      <c r="D26" s="17">
        <v>32.42</v>
      </c>
      <c r="E26" s="86"/>
      <c r="F26" s="15">
        <v>30.035155830000001</v>
      </c>
      <c r="G26" s="15">
        <v>24.3</v>
      </c>
      <c r="H26" s="15">
        <v>22.733438360000001</v>
      </c>
      <c r="I26" s="15" t="s">
        <v>133</v>
      </c>
      <c r="J26" s="15" t="s">
        <v>133</v>
      </c>
      <c r="K26" s="24" t="s">
        <v>128</v>
      </c>
      <c r="L26" s="11" t="s">
        <v>174</v>
      </c>
      <c r="M26" s="110" t="s">
        <v>182</v>
      </c>
      <c r="N26" s="120" t="s">
        <v>70</v>
      </c>
    </row>
    <row r="27" spans="1:21" s="25" customFormat="1" ht="16.5" x14ac:dyDescent="0.45">
      <c r="A27" s="23">
        <v>26</v>
      </c>
      <c r="B27" s="12" t="s">
        <v>25</v>
      </c>
      <c r="C27" s="24"/>
      <c r="D27" s="17">
        <v>30.68</v>
      </c>
      <c r="E27" s="86"/>
      <c r="F27" s="15">
        <v>25.617176520000001</v>
      </c>
      <c r="G27" s="15">
        <v>24.5</v>
      </c>
      <c r="H27" s="15">
        <v>20.999766529999999</v>
      </c>
      <c r="I27" s="15" t="s">
        <v>133</v>
      </c>
      <c r="J27" s="15" t="s">
        <v>133</v>
      </c>
      <c r="K27" s="24" t="s">
        <v>128</v>
      </c>
      <c r="L27" s="11" t="s">
        <v>174</v>
      </c>
      <c r="M27" s="110" t="s">
        <v>180</v>
      </c>
      <c r="N27" s="120" t="s">
        <v>71</v>
      </c>
    </row>
    <row r="28" spans="1:21" s="25" customFormat="1" ht="16.5" x14ac:dyDescent="0.45">
      <c r="A28" s="23">
        <v>27</v>
      </c>
      <c r="B28" s="12" t="s">
        <v>26</v>
      </c>
      <c r="C28" s="24" t="s">
        <v>268</v>
      </c>
      <c r="D28" s="17">
        <v>31.24</v>
      </c>
      <c r="E28" s="86"/>
      <c r="F28" s="15">
        <v>28.476822680000001</v>
      </c>
      <c r="G28" s="15">
        <v>22.7</v>
      </c>
      <c r="H28" s="15">
        <v>21.406217009999999</v>
      </c>
      <c r="I28" s="15" t="s">
        <v>133</v>
      </c>
      <c r="J28" s="15" t="s">
        <v>133</v>
      </c>
      <c r="K28" s="24" t="s">
        <v>128</v>
      </c>
      <c r="L28" s="11" t="s">
        <v>174</v>
      </c>
      <c r="M28" s="110" t="s">
        <v>181</v>
      </c>
      <c r="N28" s="120" t="s">
        <v>72</v>
      </c>
    </row>
    <row r="29" spans="1:21" s="27" customFormat="1" ht="16.5" x14ac:dyDescent="0.45">
      <c r="A29" s="23">
        <v>28</v>
      </c>
      <c r="B29" s="12" t="s">
        <v>31</v>
      </c>
      <c r="C29" s="24" t="s">
        <v>269</v>
      </c>
      <c r="D29" s="17">
        <v>25.49</v>
      </c>
      <c r="E29" s="86"/>
      <c r="F29" s="31">
        <v>20.974590639999999</v>
      </c>
      <c r="G29" s="69">
        <v>18.7</v>
      </c>
      <c r="H29" s="31">
        <v>15.421886260000001</v>
      </c>
      <c r="I29" s="15"/>
      <c r="J29" s="15"/>
      <c r="K29" s="24" t="s">
        <v>128</v>
      </c>
      <c r="L29" s="11" t="s">
        <v>174</v>
      </c>
      <c r="M29" s="110" t="s">
        <v>182</v>
      </c>
      <c r="N29" s="120" t="s">
        <v>73</v>
      </c>
      <c r="O29" s="25"/>
      <c r="P29" s="25"/>
      <c r="Q29" s="25"/>
      <c r="R29" s="25"/>
      <c r="S29" s="25"/>
      <c r="T29" s="25"/>
      <c r="U29" s="25"/>
    </row>
    <row r="30" spans="1:21" s="25" customFormat="1" ht="16.5" x14ac:dyDescent="0.45">
      <c r="A30" s="23">
        <v>29</v>
      </c>
      <c r="B30" s="12" t="s">
        <v>32</v>
      </c>
      <c r="C30" s="24"/>
      <c r="D30" s="17">
        <v>24.53</v>
      </c>
      <c r="E30" s="86"/>
      <c r="F30" s="57">
        <v>18.667356439999999</v>
      </c>
      <c r="G30" s="69">
        <v>17.600000000000001</v>
      </c>
      <c r="H30" s="57">
        <v>13.414030500000001</v>
      </c>
      <c r="I30" s="15"/>
      <c r="J30" s="15"/>
      <c r="K30" s="24" t="s">
        <v>128</v>
      </c>
      <c r="L30" s="11" t="s">
        <v>174</v>
      </c>
      <c r="M30" s="110" t="s">
        <v>181</v>
      </c>
      <c r="N30" s="120" t="s">
        <v>74</v>
      </c>
    </row>
    <row r="31" spans="1:21" s="25" customFormat="1" ht="16.5" x14ac:dyDescent="0.45">
      <c r="A31" s="23"/>
      <c r="B31" s="12" t="s">
        <v>270</v>
      </c>
      <c r="C31" s="24"/>
      <c r="D31" s="17"/>
      <c r="E31" s="86"/>
      <c r="F31" s="57">
        <v>26.704700880000001</v>
      </c>
      <c r="G31" s="69">
        <v>20.399999999999999</v>
      </c>
      <c r="H31" s="57">
        <v>19.753108269999998</v>
      </c>
      <c r="I31" s="15"/>
      <c r="J31" s="15"/>
      <c r="K31" s="24" t="s">
        <v>128</v>
      </c>
      <c r="L31" s="11" t="s">
        <v>174</v>
      </c>
      <c r="M31" s="110" t="s">
        <v>181</v>
      </c>
      <c r="N31" s="120"/>
    </row>
    <row r="32" spans="1:21" s="52" customFormat="1" ht="15" thickBot="1" x14ac:dyDescent="0.4">
      <c r="A32" s="51"/>
      <c r="B32" s="52" t="s">
        <v>197</v>
      </c>
      <c r="C32" s="53"/>
      <c r="D32" s="50" t="s">
        <v>228</v>
      </c>
      <c r="E32" s="91"/>
      <c r="F32" s="58">
        <f>Sheet2!F6</f>
        <v>37.039827330000001</v>
      </c>
      <c r="G32" s="54"/>
      <c r="H32" s="140">
        <f>Sheet2!G6</f>
        <v>29.689904840000001</v>
      </c>
      <c r="I32" s="54"/>
      <c r="J32" s="54"/>
      <c r="K32" s="53" t="s">
        <v>128</v>
      </c>
      <c r="L32" s="55" t="s">
        <v>176</v>
      </c>
      <c r="M32" s="115" t="s">
        <v>184</v>
      </c>
      <c r="N32" s="121"/>
    </row>
    <row r="33" spans="1:19" s="12" customFormat="1" x14ac:dyDescent="0.35">
      <c r="A33" s="23"/>
      <c r="B33" s="12" t="s">
        <v>204</v>
      </c>
      <c r="C33" s="24"/>
      <c r="D33" s="17"/>
      <c r="E33" s="86"/>
      <c r="F33" s="61"/>
      <c r="G33" s="15">
        <v>28.6</v>
      </c>
      <c r="H33" s="57"/>
      <c r="I33" s="15"/>
      <c r="J33" s="15"/>
      <c r="K33" s="24" t="s">
        <v>129</v>
      </c>
      <c r="L33" s="2" t="s">
        <v>118</v>
      </c>
      <c r="M33" s="110" t="s">
        <v>205</v>
      </c>
      <c r="N33" s="122"/>
    </row>
    <row r="34" spans="1:19" s="12" customFormat="1" x14ac:dyDescent="0.35">
      <c r="A34" s="23"/>
      <c r="B34" s="12" t="s">
        <v>230</v>
      </c>
      <c r="C34" s="24"/>
      <c r="D34" s="17">
        <v>29.31</v>
      </c>
      <c r="E34" s="86"/>
      <c r="F34" s="61"/>
      <c r="G34" s="15"/>
      <c r="H34" s="57"/>
      <c r="I34" s="15"/>
      <c r="J34" s="15"/>
      <c r="K34" s="24" t="s">
        <v>129</v>
      </c>
      <c r="L34" s="2" t="s">
        <v>118</v>
      </c>
      <c r="M34" s="110" t="s">
        <v>231</v>
      </c>
      <c r="N34" s="120"/>
    </row>
    <row r="35" spans="1:19" s="12" customFormat="1" x14ac:dyDescent="0.35">
      <c r="A35" s="23"/>
      <c r="B35" s="12" t="s">
        <v>206</v>
      </c>
      <c r="C35" s="24"/>
      <c r="D35" s="17"/>
      <c r="E35" s="86"/>
      <c r="F35" s="61"/>
      <c r="G35" s="15">
        <v>26.8</v>
      </c>
      <c r="H35" s="61"/>
      <c r="I35" s="15"/>
      <c r="J35" s="15"/>
      <c r="K35" s="24" t="s">
        <v>129</v>
      </c>
      <c r="L35" s="2" t="s">
        <v>118</v>
      </c>
      <c r="M35" s="110" t="s">
        <v>229</v>
      </c>
      <c r="N35" s="120"/>
    </row>
    <row r="36" spans="1:19" s="12" customFormat="1" x14ac:dyDescent="0.35">
      <c r="A36" s="23"/>
      <c r="B36" s="12" t="s">
        <v>207</v>
      </c>
      <c r="C36" s="24" t="s">
        <v>211</v>
      </c>
      <c r="D36" s="87">
        <v>31.34</v>
      </c>
      <c r="E36" s="86"/>
      <c r="F36" s="61"/>
      <c r="G36" s="15">
        <v>24.3</v>
      </c>
      <c r="H36" s="61"/>
      <c r="I36" s="15" t="s">
        <v>142</v>
      </c>
      <c r="J36" s="15"/>
      <c r="K36" s="24" t="s">
        <v>129</v>
      </c>
      <c r="L36" s="2" t="s">
        <v>119</v>
      </c>
      <c r="M36" s="110" t="s">
        <v>205</v>
      </c>
      <c r="N36" s="120"/>
    </row>
    <row r="37" spans="1:19" s="12" customFormat="1" x14ac:dyDescent="0.35">
      <c r="A37" s="23"/>
      <c r="B37" s="12" t="s">
        <v>208</v>
      </c>
      <c r="C37" s="24" t="s">
        <v>210</v>
      </c>
      <c r="D37" s="86">
        <v>29.06</v>
      </c>
      <c r="E37" s="86"/>
      <c r="F37" s="61"/>
      <c r="G37" s="57">
        <v>21.5</v>
      </c>
      <c r="I37" s="15" t="s">
        <v>142</v>
      </c>
      <c r="J37" s="15"/>
      <c r="K37" s="24" t="s">
        <v>129</v>
      </c>
      <c r="L37" s="2" t="s">
        <v>119</v>
      </c>
      <c r="M37" s="110" t="s">
        <v>209</v>
      </c>
      <c r="N37" s="120"/>
    </row>
    <row r="38" spans="1:19" ht="19.5" customHeight="1" x14ac:dyDescent="0.45">
      <c r="A38" s="5">
        <v>30</v>
      </c>
      <c r="B38" s="12" t="s">
        <v>33</v>
      </c>
      <c r="C38" s="14" t="s">
        <v>137</v>
      </c>
      <c r="D38" s="7">
        <v>28.88</v>
      </c>
      <c r="E38" s="88"/>
      <c r="F38" s="22">
        <v>27.867607029999999</v>
      </c>
      <c r="G38" s="28">
        <v>21.7</v>
      </c>
      <c r="H38" s="22">
        <v>20.931097640000001</v>
      </c>
      <c r="I38" s="8" t="s">
        <v>133</v>
      </c>
      <c r="J38" s="15" t="s">
        <v>133</v>
      </c>
      <c r="K38" s="8" t="s">
        <v>129</v>
      </c>
      <c r="L38" s="2" t="s">
        <v>118</v>
      </c>
      <c r="M38" s="114" t="s">
        <v>182</v>
      </c>
      <c r="N38" s="119" t="s">
        <v>75</v>
      </c>
    </row>
    <row r="39" spans="1:19" ht="16.5" x14ac:dyDescent="0.45">
      <c r="A39" s="5">
        <v>31</v>
      </c>
      <c r="B39" s="33" t="s">
        <v>261</v>
      </c>
      <c r="C39" s="42" t="s">
        <v>140</v>
      </c>
      <c r="D39" s="7">
        <v>28.42</v>
      </c>
      <c r="E39" s="88"/>
      <c r="F39" s="8">
        <v>27.154767410000002</v>
      </c>
      <c r="G39" s="28">
        <v>20.2</v>
      </c>
      <c r="H39" s="15">
        <v>19.775521900000001</v>
      </c>
      <c r="I39" s="15" t="s">
        <v>133</v>
      </c>
      <c r="J39" s="15" t="s">
        <v>133</v>
      </c>
      <c r="K39" s="8" t="s">
        <v>129</v>
      </c>
      <c r="L39" s="2" t="s">
        <v>118</v>
      </c>
      <c r="M39" s="114" t="s">
        <v>182</v>
      </c>
      <c r="N39" s="119" t="s">
        <v>76</v>
      </c>
      <c r="P39" s="21"/>
      <c r="Q39" s="21"/>
      <c r="R39" s="21"/>
      <c r="S39" s="21"/>
    </row>
    <row r="40" spans="1:19" ht="16.5" x14ac:dyDescent="0.45">
      <c r="A40" s="38">
        <v>32</v>
      </c>
      <c r="B40" s="33" t="s">
        <v>262</v>
      </c>
      <c r="C40" s="42"/>
      <c r="D40" s="7">
        <v>27.52</v>
      </c>
      <c r="E40" s="88"/>
      <c r="F40" s="8">
        <v>26.232337099999999</v>
      </c>
      <c r="G40" s="28">
        <v>20.7</v>
      </c>
      <c r="H40" s="15">
        <v>19.358707070000001</v>
      </c>
      <c r="I40" s="15" t="s">
        <v>133</v>
      </c>
      <c r="J40" s="15" t="s">
        <v>133</v>
      </c>
      <c r="K40" s="8" t="s">
        <v>129</v>
      </c>
      <c r="L40" s="2" t="s">
        <v>118</v>
      </c>
      <c r="M40" s="114" t="s">
        <v>181</v>
      </c>
      <c r="N40" s="119" t="s">
        <v>77</v>
      </c>
      <c r="Q40" s="21"/>
      <c r="R40" s="21"/>
      <c r="S40" s="21"/>
    </row>
    <row r="41" spans="1:19" ht="16.5" x14ac:dyDescent="0.45">
      <c r="A41" s="38">
        <v>33</v>
      </c>
      <c r="B41" s="33" t="s">
        <v>263</v>
      </c>
      <c r="C41" s="42"/>
      <c r="D41" s="7">
        <v>27.38</v>
      </c>
      <c r="E41" s="88"/>
      <c r="F41" s="8"/>
      <c r="G41" s="28"/>
      <c r="H41" s="15"/>
      <c r="I41" s="15"/>
      <c r="J41" s="15"/>
      <c r="K41" s="8" t="s">
        <v>129</v>
      </c>
      <c r="L41" s="2" t="s">
        <v>118</v>
      </c>
      <c r="M41" s="114" t="s">
        <v>125</v>
      </c>
      <c r="N41" s="119" t="s">
        <v>78</v>
      </c>
      <c r="P41" s="21"/>
      <c r="Q41" s="21"/>
      <c r="R41" s="21"/>
      <c r="S41" s="21"/>
    </row>
    <row r="42" spans="1:19" ht="16.5" x14ac:dyDescent="0.45">
      <c r="A42" s="38">
        <v>34</v>
      </c>
      <c r="B42" s="33" t="s">
        <v>264</v>
      </c>
      <c r="C42" s="42" t="s">
        <v>139</v>
      </c>
      <c r="D42" s="7">
        <v>27.01</v>
      </c>
      <c r="E42" s="88"/>
      <c r="F42" s="22">
        <v>26.16688152</v>
      </c>
      <c r="G42" s="28">
        <v>20.8</v>
      </c>
      <c r="H42" s="22">
        <v>20.70347786</v>
      </c>
      <c r="I42" s="15" t="s">
        <v>133</v>
      </c>
      <c r="J42" s="15" t="s">
        <v>133</v>
      </c>
      <c r="K42" s="8" t="s">
        <v>129</v>
      </c>
      <c r="L42" s="2" t="s">
        <v>118</v>
      </c>
      <c r="M42" s="114" t="s">
        <v>182</v>
      </c>
      <c r="N42" s="119" t="s">
        <v>79</v>
      </c>
      <c r="Q42" s="21"/>
      <c r="R42" s="21"/>
      <c r="S42" s="21"/>
    </row>
    <row r="43" spans="1:19" ht="16.5" x14ac:dyDescent="0.45">
      <c r="A43" s="38">
        <v>35</v>
      </c>
      <c r="B43" s="33" t="s">
        <v>265</v>
      </c>
      <c r="C43" s="42" t="s">
        <v>134</v>
      </c>
      <c r="D43" s="7">
        <v>26.98</v>
      </c>
      <c r="E43" s="88"/>
      <c r="F43" s="22">
        <v>25.43161718</v>
      </c>
      <c r="G43" s="28">
        <v>18.899999999999999</v>
      </c>
      <c r="H43" s="22">
        <v>18.090449190000001</v>
      </c>
      <c r="I43" s="15" t="s">
        <v>133</v>
      </c>
      <c r="J43" s="15" t="s">
        <v>133</v>
      </c>
      <c r="K43" s="8" t="s">
        <v>129</v>
      </c>
      <c r="L43" s="2" t="s">
        <v>118</v>
      </c>
      <c r="M43" s="114" t="s">
        <v>181</v>
      </c>
      <c r="N43" s="119" t="s">
        <v>80</v>
      </c>
      <c r="P43" s="21"/>
      <c r="Q43" s="21"/>
      <c r="R43" s="21"/>
      <c r="S43" s="21"/>
    </row>
    <row r="44" spans="1:19" ht="16.5" x14ac:dyDescent="0.45">
      <c r="A44" s="38">
        <v>36</v>
      </c>
      <c r="B44" s="33" t="s">
        <v>266</v>
      </c>
      <c r="C44" s="42"/>
      <c r="D44" s="7">
        <v>26.7</v>
      </c>
      <c r="E44" s="88"/>
      <c r="F44" s="34">
        <v>25.533855689999999</v>
      </c>
      <c r="G44" s="28"/>
      <c r="H44" s="34">
        <v>18.180895140000001</v>
      </c>
      <c r="I44" s="15" t="s">
        <v>133</v>
      </c>
      <c r="J44" s="15" t="s">
        <v>133</v>
      </c>
      <c r="K44" s="8" t="s">
        <v>129</v>
      </c>
      <c r="L44" s="2" t="s">
        <v>118</v>
      </c>
      <c r="M44" s="114" t="s">
        <v>185</v>
      </c>
      <c r="N44" s="119" t="s">
        <v>81</v>
      </c>
      <c r="P44" s="21"/>
      <c r="Q44" s="21"/>
      <c r="R44" s="21"/>
      <c r="S44" s="21"/>
    </row>
    <row r="45" spans="1:19" ht="16.5" x14ac:dyDescent="0.45">
      <c r="A45" s="38">
        <v>37</v>
      </c>
      <c r="B45" s="33" t="s">
        <v>173</v>
      </c>
      <c r="C45" s="42" t="s">
        <v>172</v>
      </c>
      <c r="D45" s="7">
        <v>25.85</v>
      </c>
      <c r="E45" s="88"/>
      <c r="F45" s="22">
        <v>24.55264777</v>
      </c>
      <c r="G45" s="28">
        <v>19.7</v>
      </c>
      <c r="H45" s="22">
        <v>18.99088231</v>
      </c>
      <c r="I45" s="15" t="s">
        <v>133</v>
      </c>
      <c r="J45" s="8" t="s">
        <v>133</v>
      </c>
      <c r="K45" s="8" t="s">
        <v>129</v>
      </c>
      <c r="L45" s="2" t="s">
        <v>118</v>
      </c>
      <c r="M45" s="114" t="s">
        <v>181</v>
      </c>
      <c r="N45" s="119" t="s">
        <v>82</v>
      </c>
      <c r="O45" s="1"/>
      <c r="Q45" s="21"/>
      <c r="R45" s="21"/>
      <c r="S45" s="21"/>
    </row>
    <row r="46" spans="1:19" s="101" customFormat="1" ht="16.5" x14ac:dyDescent="0.45">
      <c r="A46" s="102">
        <v>38</v>
      </c>
      <c r="B46" s="94" t="s">
        <v>239</v>
      </c>
      <c r="C46" s="103"/>
      <c r="D46" s="104">
        <v>25.32</v>
      </c>
      <c r="E46" s="104"/>
      <c r="F46" s="105">
        <v>26.17809364</v>
      </c>
      <c r="G46" s="37"/>
      <c r="H46" s="105">
        <v>20.05312464</v>
      </c>
      <c r="I46" s="37" t="s">
        <v>183</v>
      </c>
      <c r="J46" s="37" t="s">
        <v>183</v>
      </c>
      <c r="K46" s="105" t="s">
        <v>129</v>
      </c>
      <c r="L46" s="106" t="s">
        <v>118</v>
      </c>
      <c r="M46" s="116" t="s">
        <v>184</v>
      </c>
      <c r="N46" s="124"/>
      <c r="O46" s="123"/>
      <c r="P46" s="99"/>
      <c r="Q46" s="99"/>
      <c r="R46" s="99"/>
      <c r="S46" s="99"/>
    </row>
    <row r="47" spans="1:19" ht="16.5" x14ac:dyDescent="0.45">
      <c r="A47" s="38">
        <v>39</v>
      </c>
      <c r="B47" s="12" t="s">
        <v>34</v>
      </c>
      <c r="C47" s="14" t="s">
        <v>160</v>
      </c>
      <c r="D47" s="7">
        <v>24.67</v>
      </c>
      <c r="E47" s="88"/>
      <c r="F47" s="8">
        <v>23.713783280000001</v>
      </c>
      <c r="G47" s="69">
        <v>18.399999999999999</v>
      </c>
      <c r="H47" s="8">
        <v>17.527898969999999</v>
      </c>
      <c r="I47" s="15" t="s">
        <v>133</v>
      </c>
      <c r="J47" s="8" t="s">
        <v>133</v>
      </c>
      <c r="K47" s="8" t="s">
        <v>129</v>
      </c>
      <c r="L47" s="2" t="s">
        <v>119</v>
      </c>
      <c r="M47" s="114" t="s">
        <v>120</v>
      </c>
      <c r="N47" s="119" t="s">
        <v>83</v>
      </c>
      <c r="O47" s="1"/>
    </row>
    <row r="48" spans="1:19" ht="16.5" x14ac:dyDescent="0.45">
      <c r="A48" s="38">
        <v>40</v>
      </c>
      <c r="B48" s="33" t="s">
        <v>256</v>
      </c>
      <c r="C48" s="42" t="s">
        <v>143</v>
      </c>
      <c r="D48" s="7">
        <v>23.86</v>
      </c>
      <c r="E48" s="88"/>
      <c r="F48" s="22">
        <v>23.253777670000002</v>
      </c>
      <c r="G48" s="28">
        <v>17.3</v>
      </c>
      <c r="H48" s="22">
        <v>17.187082879999998</v>
      </c>
      <c r="I48" s="8" t="s">
        <v>133</v>
      </c>
      <c r="J48" s="15" t="s">
        <v>133</v>
      </c>
      <c r="K48" s="8" t="s">
        <v>129</v>
      </c>
      <c r="L48" s="2" t="s">
        <v>119</v>
      </c>
      <c r="M48" s="114" t="s">
        <v>182</v>
      </c>
      <c r="N48" s="119" t="s">
        <v>84</v>
      </c>
      <c r="O48" s="1"/>
      <c r="P48" s="21"/>
      <c r="Q48" s="21"/>
    </row>
    <row r="49" spans="1:21" ht="16.5" x14ac:dyDescent="0.45">
      <c r="A49" s="38">
        <v>41</v>
      </c>
      <c r="B49" s="33" t="s">
        <v>257</v>
      </c>
      <c r="C49" s="42" t="s">
        <v>144</v>
      </c>
      <c r="D49" s="7">
        <v>23.11</v>
      </c>
      <c r="E49" s="88"/>
      <c r="F49" s="8">
        <v>22.595238940000002</v>
      </c>
      <c r="G49" s="69">
        <v>16.8</v>
      </c>
      <c r="H49" s="8">
        <v>16.65518604</v>
      </c>
      <c r="I49" s="8" t="s">
        <v>133</v>
      </c>
      <c r="J49" s="15" t="s">
        <v>133</v>
      </c>
      <c r="K49" s="8" t="s">
        <v>129</v>
      </c>
      <c r="L49" s="2" t="s">
        <v>119</v>
      </c>
      <c r="M49" s="114" t="s">
        <v>182</v>
      </c>
      <c r="N49" s="119" t="s">
        <v>85</v>
      </c>
      <c r="O49" s="60"/>
      <c r="P49" s="21"/>
      <c r="Q49" s="21"/>
      <c r="R49" s="21"/>
    </row>
    <row r="50" spans="1:21" ht="16.5" x14ac:dyDescent="0.45">
      <c r="A50" s="38">
        <v>42</v>
      </c>
      <c r="B50" s="33" t="s">
        <v>258</v>
      </c>
      <c r="C50" s="42" t="s">
        <v>145</v>
      </c>
      <c r="D50" s="7">
        <v>22.32</v>
      </c>
      <c r="E50" s="88"/>
      <c r="F50" s="22">
        <v>21.770025589999999</v>
      </c>
      <c r="G50" s="69">
        <v>16</v>
      </c>
      <c r="H50" s="22">
        <v>15.69976104</v>
      </c>
      <c r="I50" s="8" t="s">
        <v>133</v>
      </c>
      <c r="J50" s="8" t="s">
        <v>133</v>
      </c>
      <c r="K50" s="8" t="s">
        <v>129</v>
      </c>
      <c r="L50" s="2" t="s">
        <v>119</v>
      </c>
      <c r="M50" s="114" t="s">
        <v>182</v>
      </c>
      <c r="N50" s="119" t="s">
        <v>86</v>
      </c>
      <c r="O50" s="1"/>
    </row>
    <row r="51" spans="1:21" ht="16.5" x14ac:dyDescent="0.45">
      <c r="A51" s="38">
        <v>43</v>
      </c>
      <c r="B51" s="33" t="s">
        <v>259</v>
      </c>
      <c r="C51" s="42" t="s">
        <v>138</v>
      </c>
      <c r="D51" s="7">
        <v>21.26</v>
      </c>
      <c r="E51" s="88"/>
      <c r="F51" s="22">
        <v>20.699109</v>
      </c>
      <c r="G51" s="28">
        <v>15.3</v>
      </c>
      <c r="H51" s="22">
        <v>14.72280918</v>
      </c>
      <c r="I51" s="8" t="s">
        <v>133</v>
      </c>
      <c r="J51" s="15" t="s">
        <v>133</v>
      </c>
      <c r="K51" s="8" t="s">
        <v>129</v>
      </c>
      <c r="L51" s="2" t="s">
        <v>119</v>
      </c>
      <c r="M51" s="114" t="s">
        <v>181</v>
      </c>
      <c r="N51" s="119" t="s">
        <v>87</v>
      </c>
      <c r="O51" s="1"/>
    </row>
    <row r="52" spans="1:21" ht="16.5" x14ac:dyDescent="0.45">
      <c r="A52" s="38">
        <v>44</v>
      </c>
      <c r="B52" s="33" t="s">
        <v>260</v>
      </c>
      <c r="C52" s="129" t="s">
        <v>146</v>
      </c>
      <c r="D52" s="7">
        <v>21.2</v>
      </c>
      <c r="E52" s="88"/>
      <c r="F52" s="22">
        <v>20.233837359999999</v>
      </c>
      <c r="G52" s="28">
        <v>15.3</v>
      </c>
      <c r="H52" s="22">
        <v>14.1808607</v>
      </c>
      <c r="I52" s="8" t="s">
        <v>133</v>
      </c>
      <c r="J52" s="15" t="s">
        <v>133</v>
      </c>
      <c r="K52" s="8" t="s">
        <v>129</v>
      </c>
      <c r="L52" s="2" t="s">
        <v>119</v>
      </c>
      <c r="M52" s="114" t="s">
        <v>182</v>
      </c>
      <c r="N52" s="119" t="s">
        <v>88</v>
      </c>
      <c r="O52" s="1"/>
      <c r="Q52" s="21"/>
      <c r="R52" s="21"/>
      <c r="S52" s="21"/>
      <c r="T52" s="21"/>
      <c r="U52" s="21"/>
    </row>
    <row r="53" spans="1:21" s="101" customFormat="1" ht="16.5" x14ac:dyDescent="0.45">
      <c r="A53" s="102">
        <v>45</v>
      </c>
      <c r="B53" s="94" t="s">
        <v>238</v>
      </c>
      <c r="C53" s="103"/>
      <c r="D53" s="104">
        <v>21.31</v>
      </c>
      <c r="E53" s="105"/>
      <c r="F53" s="105">
        <v>23.982608519999999</v>
      </c>
      <c r="G53" s="37"/>
      <c r="H53" s="105">
        <v>18.713341450000001</v>
      </c>
      <c r="I53" s="37" t="s">
        <v>183</v>
      </c>
      <c r="J53" s="37" t="s">
        <v>183</v>
      </c>
      <c r="K53" s="105" t="s">
        <v>129</v>
      </c>
      <c r="L53" s="106" t="s">
        <v>119</v>
      </c>
      <c r="M53" s="116" t="s">
        <v>184</v>
      </c>
      <c r="N53" s="124"/>
      <c r="O53" s="123"/>
      <c r="P53" s="99"/>
      <c r="Q53" s="99"/>
    </row>
    <row r="54" spans="1:21" s="25" customFormat="1" ht="16.5" x14ac:dyDescent="0.45">
      <c r="A54" s="39">
        <v>46</v>
      </c>
      <c r="B54" s="33" t="s">
        <v>255</v>
      </c>
      <c r="C54" s="129" t="s">
        <v>158</v>
      </c>
      <c r="D54" s="17">
        <v>21.06</v>
      </c>
      <c r="E54" s="86"/>
      <c r="F54" s="15"/>
      <c r="G54" s="69">
        <v>15.4</v>
      </c>
      <c r="H54" s="15"/>
      <c r="I54" s="15" t="s">
        <v>142</v>
      </c>
      <c r="J54" s="15"/>
      <c r="K54" s="15" t="s">
        <v>129</v>
      </c>
      <c r="L54" s="11" t="s">
        <v>119</v>
      </c>
      <c r="M54" s="110" t="s">
        <v>121</v>
      </c>
      <c r="N54" s="120"/>
      <c r="O54" s="12"/>
    </row>
    <row r="55" spans="1:21" ht="16.5" x14ac:dyDescent="0.45">
      <c r="A55" s="38">
        <v>47</v>
      </c>
      <c r="B55" s="12" t="s">
        <v>35</v>
      </c>
      <c r="C55" s="14"/>
      <c r="D55" s="7">
        <v>20.88</v>
      </c>
      <c r="E55" s="88"/>
      <c r="F55" s="8"/>
      <c r="G55" s="28"/>
      <c r="H55" s="8"/>
      <c r="I55" s="15" t="s">
        <v>142</v>
      </c>
      <c r="J55" s="8"/>
      <c r="K55" s="8" t="s">
        <v>129</v>
      </c>
      <c r="L55" s="2" t="s">
        <v>117</v>
      </c>
      <c r="M55" s="114" t="s">
        <v>182</v>
      </c>
      <c r="N55" s="119" t="s">
        <v>89</v>
      </c>
      <c r="O55" s="1"/>
    </row>
    <row r="56" spans="1:21" s="98" customFormat="1" ht="16.5" x14ac:dyDescent="0.45">
      <c r="A56" s="102">
        <v>48</v>
      </c>
      <c r="B56" s="94" t="s">
        <v>237</v>
      </c>
      <c r="C56" s="103"/>
      <c r="D56" s="104">
        <v>20.69</v>
      </c>
      <c r="E56" s="104"/>
      <c r="F56" s="105">
        <v>20.575509459999999</v>
      </c>
      <c r="G56" s="37"/>
      <c r="H56" s="105">
        <v>15.22645825</v>
      </c>
      <c r="I56" s="37" t="s">
        <v>183</v>
      </c>
      <c r="J56" s="37" t="s">
        <v>183</v>
      </c>
      <c r="K56" s="105" t="s">
        <v>129</v>
      </c>
      <c r="L56" s="106" t="s">
        <v>119</v>
      </c>
      <c r="M56" s="116" t="s">
        <v>184</v>
      </c>
      <c r="N56" s="124"/>
      <c r="O56" s="126"/>
      <c r="P56" s="99"/>
      <c r="Q56" s="99"/>
      <c r="R56" s="99"/>
      <c r="S56" s="99"/>
      <c r="T56" s="99"/>
      <c r="U56" s="101"/>
    </row>
    <row r="57" spans="1:21" s="25" customFormat="1" ht="16.5" x14ac:dyDescent="0.45">
      <c r="A57" s="38">
        <v>49</v>
      </c>
      <c r="B57" s="12" t="s">
        <v>36</v>
      </c>
      <c r="C57" s="14" t="s">
        <v>147</v>
      </c>
      <c r="D57" s="7">
        <v>20.61</v>
      </c>
      <c r="E57" s="88"/>
      <c r="F57" s="8">
        <v>19.803063309999999</v>
      </c>
      <c r="G57" s="28">
        <v>14.2</v>
      </c>
      <c r="H57" s="8">
        <v>13.73980851</v>
      </c>
      <c r="I57" s="15" t="s">
        <v>133</v>
      </c>
      <c r="J57" s="15" t="s">
        <v>133</v>
      </c>
      <c r="K57" s="8" t="s">
        <v>129</v>
      </c>
      <c r="L57" s="2" t="s">
        <v>126</v>
      </c>
      <c r="M57" s="114" t="s">
        <v>182</v>
      </c>
      <c r="N57" s="119" t="s">
        <v>90</v>
      </c>
      <c r="O57" s="1"/>
      <c r="P57"/>
      <c r="Q57"/>
      <c r="R57"/>
      <c r="S57"/>
      <c r="T57"/>
      <c r="U57"/>
    </row>
    <row r="58" spans="1:21" ht="16.5" x14ac:dyDescent="0.45">
      <c r="A58" s="39">
        <v>50</v>
      </c>
      <c r="B58" s="12" t="s">
        <v>37</v>
      </c>
      <c r="C58" s="24"/>
      <c r="D58" s="17">
        <v>20.27</v>
      </c>
      <c r="E58" s="86"/>
      <c r="F58" s="15"/>
      <c r="G58" s="28"/>
      <c r="H58" s="15"/>
      <c r="I58" s="15" t="s">
        <v>142</v>
      </c>
      <c r="J58" s="15"/>
      <c r="K58" s="15" t="s">
        <v>129</v>
      </c>
      <c r="L58" s="11" t="s">
        <v>117</v>
      </c>
      <c r="M58" s="110" t="s">
        <v>182</v>
      </c>
      <c r="N58" s="120" t="s">
        <v>92</v>
      </c>
      <c r="O58" s="12"/>
      <c r="P58" s="25"/>
      <c r="Q58" s="25"/>
      <c r="R58" s="25"/>
      <c r="S58" s="25"/>
      <c r="T58" s="25"/>
      <c r="U58" s="25"/>
    </row>
    <row r="59" spans="1:21" ht="16.5" x14ac:dyDescent="0.45">
      <c r="A59" s="39">
        <v>51</v>
      </c>
      <c r="B59" s="12" t="s">
        <v>38</v>
      </c>
      <c r="C59" s="24" t="s">
        <v>153</v>
      </c>
      <c r="D59" s="17">
        <v>20.25</v>
      </c>
      <c r="E59" s="86"/>
      <c r="F59" s="15">
        <v>19.52703459</v>
      </c>
      <c r="G59" s="28">
        <v>14.6</v>
      </c>
      <c r="H59" s="15">
        <v>13.43422926</v>
      </c>
      <c r="I59" s="15" t="s">
        <v>133</v>
      </c>
      <c r="J59" s="15" t="s">
        <v>133</v>
      </c>
      <c r="K59" s="15" t="s">
        <v>129</v>
      </c>
      <c r="L59" s="11" t="s">
        <v>119</v>
      </c>
      <c r="M59" s="110" t="s">
        <v>182</v>
      </c>
      <c r="N59" s="120" t="s">
        <v>93</v>
      </c>
      <c r="O59" s="12"/>
      <c r="P59" s="25"/>
      <c r="Q59" s="21"/>
      <c r="R59" s="21"/>
      <c r="S59" s="21"/>
      <c r="T59" s="25"/>
      <c r="U59" s="25"/>
    </row>
    <row r="60" spans="1:21" ht="16.5" x14ac:dyDescent="0.45">
      <c r="A60" s="39">
        <v>52</v>
      </c>
      <c r="B60" s="12" t="s">
        <v>39</v>
      </c>
      <c r="C60" s="24" t="s">
        <v>148</v>
      </c>
      <c r="D60" s="17">
        <v>20.190000000000001</v>
      </c>
      <c r="E60" s="86"/>
      <c r="F60" s="15">
        <v>19.215550690000001</v>
      </c>
      <c r="G60" s="69">
        <v>13.2</v>
      </c>
      <c r="H60" s="15">
        <v>12.59722301</v>
      </c>
      <c r="I60" s="15" t="s">
        <v>133</v>
      </c>
      <c r="J60" s="15" t="s">
        <v>133</v>
      </c>
      <c r="K60" s="15" t="s">
        <v>129</v>
      </c>
      <c r="L60" s="11" t="s">
        <v>119</v>
      </c>
      <c r="M60" s="110" t="s">
        <v>182</v>
      </c>
      <c r="N60" s="120" t="s">
        <v>91</v>
      </c>
      <c r="O60" s="12"/>
      <c r="P60" s="25"/>
      <c r="Q60" s="25"/>
      <c r="R60" s="25"/>
      <c r="S60" s="25"/>
      <c r="T60" s="25"/>
      <c r="U60" s="25"/>
    </row>
    <row r="61" spans="1:21" s="98" customFormat="1" ht="16.5" x14ac:dyDescent="0.45">
      <c r="A61" s="93">
        <v>53</v>
      </c>
      <c r="B61" s="94" t="s">
        <v>232</v>
      </c>
      <c r="C61" s="95"/>
      <c r="D61" s="96">
        <v>20.14</v>
      </c>
      <c r="E61" s="96"/>
      <c r="F61" s="37">
        <v>21.84936858</v>
      </c>
      <c r="G61" s="37"/>
      <c r="H61" s="37">
        <v>16.91777304</v>
      </c>
      <c r="I61" s="37" t="s">
        <v>183</v>
      </c>
      <c r="J61" s="37" t="s">
        <v>183</v>
      </c>
      <c r="K61" s="37" t="s">
        <v>129</v>
      </c>
      <c r="L61" s="97" t="s">
        <v>119</v>
      </c>
      <c r="M61" s="117" t="s">
        <v>184</v>
      </c>
      <c r="N61" s="125"/>
      <c r="O61" s="94"/>
    </row>
    <row r="62" spans="1:21" ht="16.5" x14ac:dyDescent="0.45">
      <c r="A62" s="39">
        <v>54</v>
      </c>
      <c r="B62" s="12" t="s">
        <v>40</v>
      </c>
      <c r="C62" s="24"/>
      <c r="D62" s="17">
        <v>19.510000000000002</v>
      </c>
      <c r="E62" s="86"/>
      <c r="F62" s="15">
        <v>15.963453850000001</v>
      </c>
      <c r="G62" s="28"/>
      <c r="H62" s="15">
        <v>10.21197338</v>
      </c>
      <c r="I62" s="15" t="s">
        <v>133</v>
      </c>
      <c r="J62" s="15" t="s">
        <v>133</v>
      </c>
      <c r="K62" s="15" t="s">
        <v>129</v>
      </c>
      <c r="L62" s="11" t="s">
        <v>117</v>
      </c>
      <c r="M62" s="110" t="s">
        <v>182</v>
      </c>
      <c r="N62" s="120" t="s">
        <v>94</v>
      </c>
      <c r="O62" s="12"/>
      <c r="P62" s="25"/>
      <c r="Q62" s="25"/>
      <c r="R62" s="25"/>
      <c r="S62" s="25"/>
      <c r="T62" s="25"/>
      <c r="U62" s="25"/>
    </row>
    <row r="63" spans="1:21" s="98" customFormat="1" ht="16.5" x14ac:dyDescent="0.45">
      <c r="A63" s="93">
        <v>55</v>
      </c>
      <c r="B63" s="94" t="s">
        <v>233</v>
      </c>
      <c r="C63" s="95"/>
      <c r="D63" s="96">
        <v>19.21</v>
      </c>
      <c r="E63" s="96"/>
      <c r="F63" s="37">
        <v>20.809012589999998</v>
      </c>
      <c r="G63" s="37"/>
      <c r="H63" s="37">
        <v>15.334384719999999</v>
      </c>
      <c r="I63" s="37" t="s">
        <v>183</v>
      </c>
      <c r="J63" s="37" t="s">
        <v>183</v>
      </c>
      <c r="K63" s="37" t="s">
        <v>129</v>
      </c>
      <c r="L63" s="97" t="s">
        <v>119</v>
      </c>
      <c r="M63" s="117" t="s">
        <v>184</v>
      </c>
      <c r="N63" s="125"/>
      <c r="O63" s="94"/>
      <c r="R63" s="99"/>
      <c r="S63" s="99"/>
      <c r="T63" s="99"/>
      <c r="U63" s="99"/>
    </row>
    <row r="64" spans="1:21" s="25" customFormat="1" ht="16.5" x14ac:dyDescent="0.45">
      <c r="A64" s="39">
        <v>56</v>
      </c>
      <c r="B64" s="12" t="s">
        <v>41</v>
      </c>
      <c r="C64" s="24"/>
      <c r="D64" s="17">
        <v>19.100000000000001</v>
      </c>
      <c r="E64" s="86"/>
      <c r="F64" s="15"/>
      <c r="G64" s="69">
        <v>12.5</v>
      </c>
      <c r="H64" s="15"/>
      <c r="I64" s="15"/>
      <c r="J64" s="15"/>
      <c r="K64" s="15" t="s">
        <v>129</v>
      </c>
      <c r="L64" s="11" t="s">
        <v>119</v>
      </c>
      <c r="M64" s="110" t="s">
        <v>181</v>
      </c>
      <c r="N64" s="120" t="s">
        <v>95</v>
      </c>
      <c r="O64" s="12"/>
    </row>
    <row r="65" spans="1:21" s="25" customFormat="1" ht="16.5" x14ac:dyDescent="0.45">
      <c r="A65" s="39">
        <v>57</v>
      </c>
      <c r="B65" s="12" t="s">
        <v>42</v>
      </c>
      <c r="C65" s="24"/>
      <c r="D65" s="17">
        <v>19.04</v>
      </c>
      <c r="E65" s="86"/>
      <c r="F65" s="72"/>
      <c r="G65" s="72"/>
      <c r="H65" s="15"/>
      <c r="I65" s="15" t="s">
        <v>142</v>
      </c>
      <c r="J65" s="15"/>
      <c r="K65" s="15" t="s">
        <v>129</v>
      </c>
      <c r="L65" s="11" t="s">
        <v>117</v>
      </c>
      <c r="M65" s="110" t="s">
        <v>122</v>
      </c>
      <c r="N65" s="120" t="s">
        <v>96</v>
      </c>
      <c r="O65" s="12"/>
      <c r="P65" s="30"/>
      <c r="Q65" s="30"/>
      <c r="R65" s="30"/>
    </row>
    <row r="66" spans="1:21" s="101" customFormat="1" ht="16.5" x14ac:dyDescent="0.45">
      <c r="A66" s="93">
        <v>58</v>
      </c>
      <c r="B66" s="94" t="s">
        <v>234</v>
      </c>
      <c r="C66" s="95"/>
      <c r="D66" s="96">
        <v>18.989999999999998</v>
      </c>
      <c r="E66" s="96"/>
      <c r="F66" s="37">
        <v>22.32802289</v>
      </c>
      <c r="G66" s="37"/>
      <c r="H66" s="37">
        <v>18.165670739999999</v>
      </c>
      <c r="I66" s="37" t="s">
        <v>183</v>
      </c>
      <c r="J66" s="37" t="s">
        <v>183</v>
      </c>
      <c r="K66" s="37" t="s">
        <v>129</v>
      </c>
      <c r="L66" s="97" t="s">
        <v>117</v>
      </c>
      <c r="M66" s="117" t="s">
        <v>184</v>
      </c>
      <c r="N66" s="125"/>
      <c r="O66" s="94"/>
      <c r="P66" s="100"/>
      <c r="Q66" s="100"/>
      <c r="R66" s="100"/>
      <c r="S66" s="98"/>
      <c r="T66" s="98"/>
      <c r="U66" s="98"/>
    </row>
    <row r="67" spans="1:21" ht="16.5" x14ac:dyDescent="0.45">
      <c r="A67" s="39">
        <v>59</v>
      </c>
      <c r="B67" s="12" t="s">
        <v>43</v>
      </c>
      <c r="C67" s="24" t="s">
        <v>149</v>
      </c>
      <c r="D67" s="17">
        <v>18.559999999999999</v>
      </c>
      <c r="E67" s="86"/>
      <c r="F67" s="15">
        <v>17.684048860000001</v>
      </c>
      <c r="G67" s="28">
        <v>11.8</v>
      </c>
      <c r="H67" s="15">
        <v>11.636666419999999</v>
      </c>
      <c r="I67" s="15" t="s">
        <v>133</v>
      </c>
      <c r="J67" s="15" t="s">
        <v>133</v>
      </c>
      <c r="K67" s="15" t="s">
        <v>129</v>
      </c>
      <c r="L67" s="11" t="s">
        <v>119</v>
      </c>
      <c r="M67" s="114" t="s">
        <v>182</v>
      </c>
      <c r="N67" s="120" t="s">
        <v>97</v>
      </c>
      <c r="O67" s="12"/>
      <c r="P67" s="30"/>
      <c r="Q67" s="30"/>
      <c r="R67" s="30"/>
      <c r="S67" s="25"/>
      <c r="T67" s="25"/>
      <c r="U67" s="25"/>
    </row>
    <row r="68" spans="1:21" ht="16.5" x14ac:dyDescent="0.45">
      <c r="A68" s="39">
        <v>60</v>
      </c>
      <c r="B68" s="12" t="s">
        <v>44</v>
      </c>
      <c r="C68" s="24" t="s">
        <v>150</v>
      </c>
      <c r="D68" s="17">
        <v>18.5</v>
      </c>
      <c r="E68" s="86"/>
      <c r="F68" s="31">
        <v>17.6584431</v>
      </c>
      <c r="G68" s="28">
        <v>11.9</v>
      </c>
      <c r="H68" s="31">
        <v>11.01176959</v>
      </c>
      <c r="I68" s="15" t="s">
        <v>133</v>
      </c>
      <c r="J68" s="15" t="s">
        <v>133</v>
      </c>
      <c r="K68" s="15" t="s">
        <v>129</v>
      </c>
      <c r="L68" s="11" t="s">
        <v>119</v>
      </c>
      <c r="M68" s="114" t="s">
        <v>182</v>
      </c>
      <c r="N68" s="120" t="s">
        <v>98</v>
      </c>
      <c r="O68" s="12"/>
      <c r="P68" s="30"/>
      <c r="Q68" s="30"/>
      <c r="R68" s="30"/>
      <c r="S68" s="25"/>
      <c r="T68" s="25"/>
      <c r="U68" s="25"/>
    </row>
    <row r="69" spans="1:21" s="35" customFormat="1" ht="16.5" x14ac:dyDescent="0.45">
      <c r="A69" s="39">
        <v>61</v>
      </c>
      <c r="B69" s="12" t="s">
        <v>45</v>
      </c>
      <c r="C69" s="24" t="s">
        <v>159</v>
      </c>
      <c r="D69" s="17">
        <v>18.5</v>
      </c>
      <c r="E69" s="86"/>
      <c r="F69" s="31">
        <v>16.344987190000001</v>
      </c>
      <c r="G69" s="69">
        <v>13.3</v>
      </c>
      <c r="H69" s="31">
        <v>10.92940849</v>
      </c>
      <c r="I69" s="15" t="s">
        <v>133</v>
      </c>
      <c r="J69" s="15" t="s">
        <v>133</v>
      </c>
      <c r="K69" s="15" t="s">
        <v>129</v>
      </c>
      <c r="L69" s="11" t="s">
        <v>119</v>
      </c>
      <c r="M69" s="110" t="s">
        <v>182</v>
      </c>
      <c r="N69" s="120" t="s">
        <v>99</v>
      </c>
      <c r="O69" s="12"/>
      <c r="P69" s="30"/>
      <c r="Q69" s="30"/>
      <c r="R69" s="21"/>
      <c r="S69" s="21"/>
      <c r="T69" s="21"/>
      <c r="U69" s="21"/>
    </row>
    <row r="70" spans="1:21" s="98" customFormat="1" ht="16.5" x14ac:dyDescent="0.45">
      <c r="A70" s="93">
        <v>62</v>
      </c>
      <c r="B70" s="94" t="s">
        <v>235</v>
      </c>
      <c r="C70" s="95"/>
      <c r="D70" s="96">
        <v>18.39</v>
      </c>
      <c r="E70" s="96"/>
      <c r="F70" s="37">
        <v>18.96900771</v>
      </c>
      <c r="G70" s="37"/>
      <c r="H70" s="37">
        <v>13.39575589</v>
      </c>
      <c r="I70" s="37" t="s">
        <v>183</v>
      </c>
      <c r="J70" s="37" t="s">
        <v>183</v>
      </c>
      <c r="K70" s="37" t="s">
        <v>129</v>
      </c>
      <c r="L70" s="97" t="s">
        <v>119</v>
      </c>
      <c r="M70" s="117" t="s">
        <v>184</v>
      </c>
      <c r="N70" s="125"/>
      <c r="O70" s="94"/>
      <c r="P70" s="100"/>
      <c r="Q70" s="99"/>
      <c r="R70" s="99"/>
      <c r="S70" s="99"/>
    </row>
    <row r="71" spans="1:21" s="25" customFormat="1" ht="16.5" x14ac:dyDescent="0.45">
      <c r="A71" s="39">
        <v>63</v>
      </c>
      <c r="B71" s="33" t="s">
        <v>249</v>
      </c>
      <c r="C71" s="129"/>
      <c r="D71" s="17">
        <v>18.39</v>
      </c>
      <c r="E71" s="86"/>
      <c r="F71" s="17">
        <v>17.481042469999998</v>
      </c>
      <c r="G71" s="32"/>
      <c r="H71" s="17"/>
      <c r="I71" s="17" t="s">
        <v>142</v>
      </c>
      <c r="J71" s="17"/>
      <c r="K71" s="15" t="s">
        <v>129</v>
      </c>
      <c r="L71" s="11" t="s">
        <v>117</v>
      </c>
      <c r="M71" s="110" t="s">
        <v>122</v>
      </c>
      <c r="N71" s="120" t="s">
        <v>100</v>
      </c>
      <c r="O71" s="12"/>
      <c r="P71" s="30"/>
      <c r="Q71" s="30"/>
      <c r="R71" s="30"/>
    </row>
    <row r="72" spans="1:21" s="25" customFormat="1" ht="16.5" x14ac:dyDescent="0.45">
      <c r="A72" s="39">
        <v>64</v>
      </c>
      <c r="B72" s="33" t="s">
        <v>250</v>
      </c>
      <c r="C72" s="129"/>
      <c r="D72" s="17">
        <v>17.739999999999998</v>
      </c>
      <c r="E72" s="86"/>
      <c r="F72" s="17"/>
      <c r="G72" s="32"/>
      <c r="H72" s="17"/>
      <c r="I72" s="17" t="s">
        <v>142</v>
      </c>
      <c r="J72" s="17"/>
      <c r="K72" s="15" t="s">
        <v>129</v>
      </c>
      <c r="L72" s="11" t="s">
        <v>117</v>
      </c>
      <c r="M72" s="110" t="s">
        <v>122</v>
      </c>
      <c r="N72" s="120" t="s">
        <v>101</v>
      </c>
      <c r="O72" s="12"/>
      <c r="P72" s="30"/>
      <c r="Q72" s="30"/>
      <c r="R72" s="30"/>
    </row>
    <row r="73" spans="1:21" s="25" customFormat="1" ht="16.5" x14ac:dyDescent="0.45">
      <c r="A73" s="39">
        <v>65</v>
      </c>
      <c r="B73" s="33" t="s">
        <v>251</v>
      </c>
      <c r="C73" s="129" t="s">
        <v>151</v>
      </c>
      <c r="D73" s="17">
        <v>17.7</v>
      </c>
      <c r="E73" s="86"/>
      <c r="F73" s="31">
        <v>17.011559680000001</v>
      </c>
      <c r="G73" s="32">
        <v>10.8</v>
      </c>
      <c r="H73" s="31">
        <v>10.91021823</v>
      </c>
      <c r="I73" s="17" t="s">
        <v>133</v>
      </c>
      <c r="J73" s="17" t="s">
        <v>133</v>
      </c>
      <c r="K73" s="15" t="s">
        <v>129</v>
      </c>
      <c r="L73" s="11" t="s">
        <v>119</v>
      </c>
      <c r="M73" s="114" t="s">
        <v>182</v>
      </c>
      <c r="N73" s="120" t="s">
        <v>102</v>
      </c>
      <c r="O73" s="12"/>
    </row>
    <row r="74" spans="1:21" s="25" customFormat="1" ht="16.5" x14ac:dyDescent="0.45">
      <c r="A74" s="39">
        <v>66</v>
      </c>
      <c r="B74" s="33" t="s">
        <v>252</v>
      </c>
      <c r="C74" s="129"/>
      <c r="D74" s="17">
        <v>17.510000000000002</v>
      </c>
      <c r="E74" s="86"/>
      <c r="F74" s="17">
        <v>15.55743588</v>
      </c>
      <c r="G74" s="32"/>
      <c r="H74" s="17"/>
      <c r="I74" s="17" t="s">
        <v>142</v>
      </c>
      <c r="J74" s="17"/>
      <c r="K74" s="15" t="s">
        <v>129</v>
      </c>
      <c r="L74" s="11" t="s">
        <v>117</v>
      </c>
      <c r="M74" s="110" t="s">
        <v>123</v>
      </c>
      <c r="N74" s="120" t="s">
        <v>103</v>
      </c>
      <c r="O74" s="12"/>
    </row>
    <row r="75" spans="1:21" s="25" customFormat="1" ht="16.5" x14ac:dyDescent="0.45">
      <c r="A75" s="39">
        <v>67</v>
      </c>
      <c r="B75" s="33" t="s">
        <v>253</v>
      </c>
      <c r="C75" s="129"/>
      <c r="D75" s="17">
        <v>17.34</v>
      </c>
      <c r="E75" s="86"/>
      <c r="F75" s="17"/>
      <c r="G75" s="32"/>
      <c r="H75" s="17"/>
      <c r="I75" s="17" t="s">
        <v>142</v>
      </c>
      <c r="J75" s="17"/>
      <c r="K75" s="15" t="s">
        <v>129</v>
      </c>
      <c r="L75" s="11" t="s">
        <v>117</v>
      </c>
      <c r="M75" s="110" t="s">
        <v>124</v>
      </c>
      <c r="N75" s="120" t="s">
        <v>104</v>
      </c>
      <c r="O75" s="12"/>
    </row>
    <row r="76" spans="1:21" s="25" customFormat="1" ht="16.5" x14ac:dyDescent="0.45">
      <c r="A76" s="39">
        <v>68</v>
      </c>
      <c r="B76" s="33" t="s">
        <v>254</v>
      </c>
      <c r="C76" s="129" t="s">
        <v>154</v>
      </c>
      <c r="D76" s="17">
        <v>17.28</v>
      </c>
      <c r="E76" s="86"/>
      <c r="F76" s="31">
        <v>16.90208076</v>
      </c>
      <c r="G76" s="32">
        <v>10.1</v>
      </c>
      <c r="H76" s="31">
        <v>10.732074190000001</v>
      </c>
      <c r="I76" s="17" t="s">
        <v>133</v>
      </c>
      <c r="J76" s="17" t="s">
        <v>133</v>
      </c>
      <c r="K76" s="15" t="s">
        <v>129</v>
      </c>
      <c r="L76" s="11" t="s">
        <v>119</v>
      </c>
      <c r="M76" s="114" t="s">
        <v>182</v>
      </c>
      <c r="N76" s="120" t="s">
        <v>105</v>
      </c>
      <c r="O76" s="12"/>
    </row>
    <row r="77" spans="1:21" s="101" customFormat="1" ht="16.5" x14ac:dyDescent="0.45">
      <c r="A77" s="93">
        <v>69</v>
      </c>
      <c r="B77" s="94" t="s">
        <v>236</v>
      </c>
      <c r="C77" s="95"/>
      <c r="D77" s="37">
        <v>17</v>
      </c>
      <c r="E77" s="37"/>
      <c r="F77" s="37">
        <v>17.919034969999998</v>
      </c>
      <c r="G77" s="95"/>
      <c r="H77" s="37">
        <v>12.696637750000001</v>
      </c>
      <c r="I77" s="37" t="s">
        <v>183</v>
      </c>
      <c r="J77" s="37" t="s">
        <v>183</v>
      </c>
      <c r="K77" s="37" t="s">
        <v>129</v>
      </c>
      <c r="L77" s="97" t="s">
        <v>119</v>
      </c>
      <c r="M77" s="117" t="s">
        <v>184</v>
      </c>
      <c r="N77" s="125"/>
      <c r="O77" s="94"/>
      <c r="P77" s="98"/>
      <c r="Q77" s="98"/>
      <c r="R77" s="98"/>
      <c r="S77" s="98"/>
      <c r="T77" s="98"/>
      <c r="U77" s="98"/>
    </row>
    <row r="78" spans="1:21" s="25" customFormat="1" ht="16.5" x14ac:dyDescent="0.45">
      <c r="A78" s="39">
        <v>70</v>
      </c>
      <c r="B78" s="33" t="s">
        <v>246</v>
      </c>
      <c r="C78" s="129"/>
      <c r="D78" s="17">
        <v>16.86</v>
      </c>
      <c r="E78" s="86"/>
      <c r="F78" s="17">
        <v>15.2054282</v>
      </c>
      <c r="G78" s="32"/>
      <c r="H78" s="17"/>
      <c r="I78" s="17" t="s">
        <v>142</v>
      </c>
      <c r="J78" s="17"/>
      <c r="K78" s="15" t="s">
        <v>129</v>
      </c>
      <c r="L78" s="11" t="s">
        <v>117</v>
      </c>
      <c r="M78" s="110" t="s">
        <v>124</v>
      </c>
      <c r="N78" s="120" t="s">
        <v>106</v>
      </c>
      <c r="O78" s="12"/>
    </row>
    <row r="79" spans="1:21" s="25" customFormat="1" ht="16.5" x14ac:dyDescent="0.45">
      <c r="A79" s="39">
        <v>71</v>
      </c>
      <c r="B79" s="33" t="s">
        <v>247</v>
      </c>
      <c r="C79" s="129" t="s">
        <v>155</v>
      </c>
      <c r="D79" s="17">
        <v>16.54</v>
      </c>
      <c r="E79" s="86"/>
      <c r="F79" s="17"/>
      <c r="G79" s="32">
        <v>9.6</v>
      </c>
      <c r="H79" s="17"/>
      <c r="I79" s="17" t="s">
        <v>141</v>
      </c>
      <c r="J79" s="17"/>
      <c r="K79" s="15" t="s">
        <v>129</v>
      </c>
      <c r="L79" s="11" t="s">
        <v>119</v>
      </c>
      <c r="M79" s="114" t="s">
        <v>182</v>
      </c>
      <c r="N79" s="120" t="s">
        <v>107</v>
      </c>
      <c r="O79" s="12"/>
    </row>
    <row r="80" spans="1:21" s="25" customFormat="1" ht="16.5" x14ac:dyDescent="0.45">
      <c r="A80" s="39">
        <v>72</v>
      </c>
      <c r="B80" s="33" t="s">
        <v>248</v>
      </c>
      <c r="C80" s="129"/>
      <c r="D80" s="17">
        <v>16.22</v>
      </c>
      <c r="E80" s="86"/>
      <c r="F80" s="17"/>
      <c r="G80" s="32"/>
      <c r="H80" s="17"/>
      <c r="I80" s="17" t="s">
        <v>142</v>
      </c>
      <c r="J80" s="17"/>
      <c r="K80" s="15" t="s">
        <v>129</v>
      </c>
      <c r="L80" s="11" t="s">
        <v>117</v>
      </c>
      <c r="M80" s="110" t="s">
        <v>124</v>
      </c>
      <c r="N80" s="120" t="s">
        <v>108</v>
      </c>
      <c r="O80" s="12"/>
    </row>
    <row r="81" spans="1:21" s="25" customFormat="1" ht="16.5" x14ac:dyDescent="0.45">
      <c r="A81" s="39">
        <v>73</v>
      </c>
      <c r="B81" s="33" t="s">
        <v>240</v>
      </c>
      <c r="C81" s="129"/>
      <c r="D81" s="17">
        <v>16.18</v>
      </c>
      <c r="E81" s="86"/>
      <c r="F81" s="17">
        <v>16.56685817</v>
      </c>
      <c r="G81" s="32"/>
      <c r="H81" s="17"/>
      <c r="I81" s="17" t="s">
        <v>142</v>
      </c>
      <c r="J81" s="17"/>
      <c r="K81" s="15" t="s">
        <v>129</v>
      </c>
      <c r="L81" s="11" t="s">
        <v>117</v>
      </c>
      <c r="M81" s="110" t="s">
        <v>174</v>
      </c>
      <c r="N81" s="120" t="s">
        <v>109</v>
      </c>
      <c r="O81" s="12"/>
    </row>
    <row r="82" spans="1:21" s="25" customFormat="1" ht="16.5" x14ac:dyDescent="0.45">
      <c r="A82" s="39">
        <v>74</v>
      </c>
      <c r="B82" s="33" t="s">
        <v>241</v>
      </c>
      <c r="C82" s="129"/>
      <c r="D82" s="17">
        <v>15.58</v>
      </c>
      <c r="E82" s="86"/>
      <c r="F82" s="17">
        <v>14.495184399999999</v>
      </c>
      <c r="G82" s="32"/>
      <c r="H82" s="17"/>
      <c r="I82" s="17" t="s">
        <v>142</v>
      </c>
      <c r="J82" s="17"/>
      <c r="K82" s="15" t="s">
        <v>129</v>
      </c>
      <c r="L82" s="11" t="s">
        <v>117</v>
      </c>
      <c r="M82" s="110" t="s">
        <v>174</v>
      </c>
      <c r="N82" s="120" t="s">
        <v>110</v>
      </c>
      <c r="O82" s="12"/>
    </row>
    <row r="83" spans="1:21" s="25" customFormat="1" ht="16.5" x14ac:dyDescent="0.45">
      <c r="A83" s="39">
        <v>75</v>
      </c>
      <c r="B83" s="33" t="s">
        <v>242</v>
      </c>
      <c r="C83" s="129" t="s">
        <v>152</v>
      </c>
      <c r="D83" s="17">
        <v>14.91</v>
      </c>
      <c r="E83" s="86"/>
      <c r="F83" s="17"/>
      <c r="G83" s="32">
        <v>8</v>
      </c>
      <c r="H83" s="17"/>
      <c r="I83" s="17" t="s">
        <v>142</v>
      </c>
      <c r="J83" s="17"/>
      <c r="K83" s="15" t="s">
        <v>129</v>
      </c>
      <c r="L83" s="11" t="s">
        <v>119</v>
      </c>
      <c r="M83" s="114" t="s">
        <v>182</v>
      </c>
      <c r="N83" s="120" t="s">
        <v>111</v>
      </c>
      <c r="O83" s="12"/>
    </row>
    <row r="84" spans="1:21" s="25" customFormat="1" ht="16.5" x14ac:dyDescent="0.45">
      <c r="A84" s="39">
        <v>76</v>
      </c>
      <c r="B84" s="33" t="s">
        <v>243</v>
      </c>
      <c r="C84" s="129"/>
      <c r="D84" s="17">
        <v>14.9</v>
      </c>
      <c r="E84" s="86"/>
      <c r="F84" s="17">
        <v>12.43002461</v>
      </c>
      <c r="G84" s="26"/>
      <c r="H84" s="24"/>
      <c r="I84" s="24" t="s">
        <v>142</v>
      </c>
      <c r="J84" s="24"/>
      <c r="K84" s="15" t="s">
        <v>129</v>
      </c>
      <c r="L84" s="11" t="s">
        <v>117</v>
      </c>
      <c r="M84" s="110" t="s">
        <v>174</v>
      </c>
      <c r="N84" s="120" t="s">
        <v>112</v>
      </c>
      <c r="O84" s="12"/>
    </row>
    <row r="85" spans="1:21" s="25" customFormat="1" ht="16.5" x14ac:dyDescent="0.45">
      <c r="A85" s="38">
        <v>77</v>
      </c>
      <c r="B85" s="33" t="s">
        <v>244</v>
      </c>
      <c r="C85" s="42" t="s">
        <v>156</v>
      </c>
      <c r="D85" s="7">
        <v>14.45</v>
      </c>
      <c r="E85" s="88"/>
      <c r="F85" s="22">
        <v>11.45841955</v>
      </c>
      <c r="G85" s="26">
        <v>7.8</v>
      </c>
      <c r="H85" s="22">
        <v>5.1944324100000001</v>
      </c>
      <c r="I85" s="14" t="s">
        <v>133</v>
      </c>
      <c r="J85" s="24" t="s">
        <v>133</v>
      </c>
      <c r="K85" s="8" t="s">
        <v>129</v>
      </c>
      <c r="L85" s="2" t="s">
        <v>119</v>
      </c>
      <c r="M85" s="114" t="s">
        <v>182</v>
      </c>
      <c r="N85" s="119" t="s">
        <v>113</v>
      </c>
      <c r="O85" s="1"/>
      <c r="P85"/>
      <c r="Q85"/>
      <c r="R85"/>
      <c r="S85"/>
      <c r="T85"/>
      <c r="U85"/>
    </row>
    <row r="86" spans="1:21" s="25" customFormat="1" ht="16.5" x14ac:dyDescent="0.45">
      <c r="A86" s="38">
        <v>78</v>
      </c>
      <c r="B86" s="130" t="s">
        <v>245</v>
      </c>
      <c r="C86" s="42" t="s">
        <v>157</v>
      </c>
      <c r="D86" s="7">
        <v>14.17</v>
      </c>
      <c r="E86" s="88"/>
      <c r="F86" s="14"/>
      <c r="G86" s="26">
        <v>7.5</v>
      </c>
      <c r="H86" s="14"/>
      <c r="I86" s="14" t="s">
        <v>142</v>
      </c>
      <c r="J86" s="14"/>
      <c r="K86" s="8" t="s">
        <v>129</v>
      </c>
      <c r="L86" s="2" t="s">
        <v>119</v>
      </c>
      <c r="M86" s="114" t="s">
        <v>182</v>
      </c>
      <c r="N86" s="119" t="s">
        <v>114</v>
      </c>
      <c r="O86" s="1"/>
      <c r="P86"/>
      <c r="Q86"/>
      <c r="R86"/>
      <c r="S86"/>
      <c r="T86"/>
      <c r="U86"/>
    </row>
    <row r="87" spans="1:21" s="12" customFormat="1" x14ac:dyDescent="0.35">
      <c r="A87" s="5">
        <v>79</v>
      </c>
      <c r="B87" s="70" t="s">
        <v>226</v>
      </c>
      <c r="C87" s="14"/>
      <c r="D87" s="88">
        <v>17.059999999999999</v>
      </c>
      <c r="E87" s="88"/>
      <c r="F87" s="72">
        <v>14.468105919999999</v>
      </c>
      <c r="H87" s="72">
        <v>9.4292841299999992</v>
      </c>
      <c r="I87" s="15"/>
      <c r="J87" s="15"/>
      <c r="K87" s="8" t="s">
        <v>129</v>
      </c>
      <c r="L87" s="2" t="s">
        <v>119</v>
      </c>
      <c r="M87" s="114" t="s">
        <v>184</v>
      </c>
      <c r="N87" s="1"/>
      <c r="O87" s="1"/>
      <c r="P87" s="60"/>
      <c r="Q87" s="60"/>
      <c r="R87" s="60"/>
      <c r="S87" s="60"/>
      <c r="T87" s="1"/>
      <c r="U87" s="1"/>
    </row>
    <row r="88" spans="1:21" s="12" customFormat="1" x14ac:dyDescent="0.35">
      <c r="A88" s="5"/>
      <c r="B88" s="33" t="s">
        <v>198</v>
      </c>
      <c r="C88" s="42"/>
      <c r="D88" s="7">
        <f>13.92</f>
        <v>13.92</v>
      </c>
      <c r="E88" s="88"/>
      <c r="F88" s="81">
        <v>16.415092179999998</v>
      </c>
      <c r="H88" s="81">
        <v>12.563946789999999</v>
      </c>
      <c r="I88" s="15"/>
      <c r="J88" s="8"/>
      <c r="K88" s="8" t="s">
        <v>129</v>
      </c>
      <c r="L88" s="2" t="s">
        <v>231</v>
      </c>
      <c r="M88" s="2" t="s">
        <v>184</v>
      </c>
      <c r="N88" s="1"/>
      <c r="O88" s="1"/>
      <c r="P88" s="60"/>
      <c r="Q88" s="60"/>
      <c r="R88" s="60"/>
      <c r="S88" s="60"/>
      <c r="T88" s="1"/>
      <c r="U88" s="1"/>
    </row>
    <row r="89" spans="1:21" s="12" customFormat="1" x14ac:dyDescent="0.35">
      <c r="A89" s="59"/>
      <c r="B89" s="1"/>
      <c r="C89" s="14"/>
      <c r="D89" s="14"/>
      <c r="E89" s="42"/>
      <c r="F89" s="14"/>
      <c r="G89" s="24"/>
      <c r="H89" s="14"/>
      <c r="I89" s="14"/>
      <c r="J89" s="14"/>
      <c r="K89" s="14"/>
      <c r="L89" s="1"/>
      <c r="M89" s="1"/>
      <c r="N89" s="1"/>
      <c r="O89" s="1"/>
      <c r="P89" s="60"/>
      <c r="Q89" s="60"/>
      <c r="R89" s="60"/>
      <c r="S89" s="60"/>
      <c r="T89" s="1"/>
      <c r="U89" s="1"/>
    </row>
    <row r="90" spans="1:21" s="12" customFormat="1" x14ac:dyDescent="0.35">
      <c r="A90" s="59"/>
      <c r="B90" s="1"/>
      <c r="C90" s="14"/>
      <c r="D90" s="14"/>
      <c r="E90" s="42"/>
      <c r="F90" s="14"/>
      <c r="G90" s="24"/>
      <c r="H90" s="14"/>
      <c r="I90" s="14"/>
      <c r="J90" s="14"/>
      <c r="K90" s="14"/>
      <c r="L90" s="1"/>
      <c r="M90" s="1"/>
      <c r="N90" s="1"/>
      <c r="O90" s="60"/>
      <c r="P90" s="60"/>
      <c r="Q90" s="60"/>
      <c r="R90" s="60"/>
      <c r="S90" s="1"/>
      <c r="T90" s="1"/>
      <c r="U90" s="1"/>
    </row>
    <row r="91" spans="1:21" s="12" customFormat="1" x14ac:dyDescent="0.35">
      <c r="A91" s="59"/>
      <c r="B91" s="1"/>
      <c r="C91" s="14"/>
      <c r="D91" s="14"/>
      <c r="E91" s="42"/>
      <c r="F91" s="14"/>
      <c r="G91" s="24"/>
      <c r="H91" s="14"/>
      <c r="I91" s="14"/>
      <c r="J91" s="14"/>
      <c r="K91" s="14"/>
      <c r="L91" s="1"/>
      <c r="M91" s="1"/>
      <c r="N91" s="1"/>
      <c r="O91" s="60"/>
      <c r="P91" s="60"/>
      <c r="Q91" s="60"/>
      <c r="R91" s="60"/>
      <c r="S91" s="60"/>
      <c r="T91" s="1"/>
      <c r="U91" s="1"/>
    </row>
    <row r="92" spans="1:21" s="1" customFormat="1" x14ac:dyDescent="0.35">
      <c r="A92" s="59"/>
      <c r="C92" s="14"/>
      <c r="D92" s="14"/>
      <c r="E92" s="42"/>
      <c r="F92" s="14"/>
      <c r="G92" s="24"/>
      <c r="H92" s="14"/>
      <c r="I92" s="14"/>
      <c r="J92" s="14"/>
      <c r="K92" s="14"/>
      <c r="Q92" s="60"/>
      <c r="R92" s="60"/>
      <c r="S92" s="60"/>
      <c r="T92" s="60"/>
      <c r="U92" s="60"/>
    </row>
    <row r="93" spans="1:21" s="12" customFormat="1" x14ac:dyDescent="0.35">
      <c r="A93" s="59"/>
      <c r="B93" s="1"/>
      <c r="C93" s="14"/>
      <c r="D93" s="14"/>
      <c r="E93" s="42"/>
      <c r="F93" s="14"/>
      <c r="G93" s="24"/>
      <c r="H93" s="14"/>
      <c r="I93" s="14"/>
      <c r="J93" s="14"/>
      <c r="K93" s="14"/>
      <c r="L93" s="1"/>
      <c r="M93" s="1"/>
      <c r="N93" s="1"/>
      <c r="O93" s="1"/>
      <c r="P93" s="1"/>
      <c r="Q93" s="60"/>
      <c r="R93" s="60"/>
      <c r="S93" s="60"/>
      <c r="T93" s="60"/>
      <c r="U93" s="60"/>
    </row>
    <row r="94" spans="1:21" s="12" customFormat="1" x14ac:dyDescent="0.35">
      <c r="A94" s="59"/>
      <c r="B94" s="1"/>
      <c r="C94" s="14"/>
      <c r="D94" s="14"/>
      <c r="E94" s="42"/>
      <c r="F94" s="14"/>
      <c r="G94" s="24"/>
      <c r="H94" s="14"/>
      <c r="I94" s="14"/>
      <c r="J94" s="14"/>
      <c r="K94" s="14"/>
      <c r="L94" s="1"/>
      <c r="M94" s="1"/>
      <c r="N94" s="1"/>
      <c r="O94" s="1"/>
      <c r="P94" s="1"/>
      <c r="Q94" s="1"/>
      <c r="R94" s="60"/>
      <c r="S94" s="60"/>
      <c r="T94" s="60"/>
      <c r="U94" s="60"/>
    </row>
    <row r="95" spans="1:21" s="12" customFormat="1" x14ac:dyDescent="0.35">
      <c r="A95" s="23"/>
      <c r="B95" s="20"/>
      <c r="C95" s="43"/>
      <c r="D95" s="15"/>
      <c r="E95" s="69"/>
      <c r="F95" s="15"/>
      <c r="G95" s="24"/>
      <c r="H95" s="15"/>
      <c r="I95" s="15"/>
      <c r="J95" s="29"/>
      <c r="K95" s="15"/>
      <c r="L95" s="11"/>
      <c r="M95" s="11"/>
    </row>
    <row r="96" spans="1:21" s="12" customFormat="1" x14ac:dyDescent="0.35">
      <c r="A96" s="23"/>
      <c r="B96" s="19"/>
      <c r="C96" s="44"/>
      <c r="D96" s="17"/>
      <c r="E96" s="86"/>
      <c r="F96" s="15"/>
      <c r="G96" s="28"/>
      <c r="H96" s="15"/>
      <c r="I96" s="15"/>
      <c r="J96" s="15"/>
      <c r="K96" s="15"/>
      <c r="L96" s="11"/>
      <c r="M96" s="11"/>
    </row>
    <row r="97" spans="1:21" s="12" customFormat="1" x14ac:dyDescent="0.35">
      <c r="A97" s="23"/>
      <c r="B97" s="19"/>
      <c r="C97" s="44"/>
      <c r="D97" s="17"/>
      <c r="E97" s="86"/>
      <c r="F97" s="17"/>
      <c r="G97" s="26"/>
      <c r="H97" s="24"/>
      <c r="I97" s="24"/>
      <c r="J97" s="24"/>
      <c r="K97" s="15"/>
      <c r="L97" s="11"/>
      <c r="M97" s="11"/>
    </row>
    <row r="98" spans="1:21" s="12" customFormat="1" x14ac:dyDescent="0.35">
      <c r="A98" s="23"/>
      <c r="B98" s="19"/>
      <c r="C98" s="44"/>
      <c r="D98" s="17"/>
      <c r="E98" s="86"/>
      <c r="F98" s="17"/>
      <c r="G98" s="32"/>
      <c r="H98" s="17"/>
      <c r="I98" s="17"/>
      <c r="J98" s="17"/>
      <c r="K98" s="15"/>
      <c r="L98" s="11"/>
      <c r="M98" s="11"/>
    </row>
    <row r="99" spans="1:21" s="1" customFormat="1" x14ac:dyDescent="0.35">
      <c r="A99" s="23"/>
      <c r="B99" s="19"/>
      <c r="C99" s="44"/>
      <c r="D99" s="17"/>
      <c r="E99" s="86"/>
      <c r="F99" s="17"/>
      <c r="G99" s="32"/>
      <c r="H99" s="17"/>
      <c r="I99" s="17"/>
      <c r="J99" s="17"/>
      <c r="K99" s="15"/>
      <c r="L99" s="11"/>
      <c r="M99" s="11"/>
      <c r="N99" s="12"/>
      <c r="O99" s="12"/>
      <c r="P99" s="12"/>
      <c r="Q99" s="12"/>
      <c r="R99" s="12"/>
      <c r="S99" s="12"/>
      <c r="T99" s="12"/>
      <c r="U99" s="12"/>
    </row>
    <row r="100" spans="1:21" s="1" customFormat="1" x14ac:dyDescent="0.35">
      <c r="A100" s="23"/>
      <c r="B100" s="12"/>
      <c r="C100" s="24"/>
      <c r="D100" s="17"/>
      <c r="E100" s="86"/>
      <c r="F100" s="15"/>
      <c r="G100" s="28"/>
      <c r="H100" s="15"/>
      <c r="I100" s="15"/>
      <c r="J100" s="15"/>
      <c r="K100" s="15"/>
      <c r="L100" s="11"/>
      <c r="M100" s="11"/>
      <c r="N100" s="12"/>
      <c r="O100" s="12"/>
      <c r="P100" s="12"/>
      <c r="Q100" s="12"/>
      <c r="R100" s="12"/>
      <c r="S100" s="12"/>
      <c r="T100" s="12"/>
      <c r="U100" s="12"/>
    </row>
    <row r="101" spans="1:21" s="1" customFormat="1" x14ac:dyDescent="0.35">
      <c r="A101" s="59"/>
      <c r="C101" s="14"/>
      <c r="D101" s="14"/>
      <c r="E101" s="42"/>
      <c r="F101" s="14"/>
      <c r="G101" s="24"/>
      <c r="H101" s="14"/>
      <c r="I101" s="14"/>
      <c r="J101" s="14"/>
      <c r="K101" s="14"/>
    </row>
    <row r="102" spans="1:21" s="1" customFormat="1" x14ac:dyDescent="0.35">
      <c r="A102" s="59"/>
      <c r="C102" s="14"/>
      <c r="D102" s="14"/>
      <c r="E102" s="42"/>
      <c r="F102" s="14"/>
      <c r="G102" s="24"/>
      <c r="H102" s="14"/>
      <c r="I102" s="14"/>
      <c r="J102" s="14"/>
      <c r="K102" s="14"/>
    </row>
    <row r="103" spans="1:21" s="1" customFormat="1" x14ac:dyDescent="0.35">
      <c r="A103" s="59"/>
      <c r="C103" s="14"/>
      <c r="D103" s="14"/>
      <c r="E103" s="42"/>
      <c r="F103" s="60"/>
      <c r="G103" s="133"/>
      <c r="H103" s="60"/>
      <c r="I103" s="14"/>
      <c r="J103" s="14"/>
      <c r="K103" s="14"/>
    </row>
    <row r="104" spans="1:21" s="1" customFormat="1" x14ac:dyDescent="0.35">
      <c r="A104" s="59"/>
      <c r="C104" s="14"/>
      <c r="D104" s="14"/>
      <c r="E104" s="42"/>
      <c r="F104" s="60"/>
      <c r="G104" s="133"/>
      <c r="H104" s="60"/>
      <c r="I104" s="14"/>
      <c r="J104" s="14"/>
      <c r="K104" s="14"/>
    </row>
    <row r="105" spans="1:21" s="1" customFormat="1" x14ac:dyDescent="0.35">
      <c r="A105" s="59"/>
      <c r="C105" s="14"/>
      <c r="D105" s="14"/>
      <c r="E105" s="42"/>
      <c r="F105" s="60"/>
      <c r="G105" s="133"/>
      <c r="H105" s="60"/>
      <c r="I105" s="14"/>
      <c r="J105" s="14"/>
      <c r="K105" s="14"/>
    </row>
    <row r="106" spans="1:21" x14ac:dyDescent="0.35">
      <c r="F106" s="21"/>
      <c r="G106" s="30"/>
      <c r="H106" s="21"/>
      <c r="O106" s="1"/>
    </row>
    <row r="107" spans="1:21" x14ac:dyDescent="0.35">
      <c r="F107" s="21"/>
      <c r="G107" s="30"/>
      <c r="H107" s="21"/>
      <c r="O107" s="1"/>
    </row>
    <row r="108" spans="1:21" x14ac:dyDescent="0.35">
      <c r="F108" s="21"/>
      <c r="G108" s="30"/>
      <c r="H108" s="21"/>
      <c r="O108" s="1"/>
    </row>
    <row r="109" spans="1:21" x14ac:dyDescent="0.35">
      <c r="O109" s="1"/>
    </row>
    <row r="110" spans="1:21" x14ac:dyDescent="0.35">
      <c r="O110" s="1"/>
    </row>
    <row r="111" spans="1:21" x14ac:dyDescent="0.35">
      <c r="O111" s="1"/>
    </row>
  </sheetData>
  <sortState ref="A32:X94">
    <sortCondition ref="A32:A94"/>
  </sortState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P36"/>
  <sheetViews>
    <sheetView tabSelected="1" topLeftCell="C1" zoomScale="90" zoomScaleNormal="90" workbookViewId="0">
      <selection activeCell="D6" sqref="D6"/>
    </sheetView>
  </sheetViews>
  <sheetFormatPr defaultRowHeight="14.5" x14ac:dyDescent="0.35"/>
  <cols>
    <col min="3" max="3" width="37" bestFit="1" customWidth="1"/>
    <col min="4" max="4" width="6" bestFit="1" customWidth="1"/>
    <col min="5" max="5" width="8.1796875" customWidth="1"/>
    <col min="6" max="6" width="5.54296875" style="25" bestFit="1" customWidth="1"/>
    <col min="7" max="7" width="11" style="25" bestFit="1" customWidth="1"/>
    <col min="8" max="8" width="16.54296875" bestFit="1" customWidth="1"/>
    <col min="9" max="9" width="17.7265625" bestFit="1" customWidth="1"/>
    <col min="10" max="10" width="9.26953125" style="9" bestFit="1" customWidth="1"/>
    <col min="11" max="11" width="9.1796875" style="9" bestFit="1" customWidth="1"/>
    <col min="14" max="14" width="7.81640625" customWidth="1"/>
    <col min="15" max="15" width="8.7265625" bestFit="1" customWidth="1"/>
    <col min="16" max="16" width="45.81640625" bestFit="1" customWidth="1"/>
  </cols>
  <sheetData>
    <row r="1" spans="3:16" s="47" customFormat="1" x14ac:dyDescent="0.35">
      <c r="C1" s="46" t="s">
        <v>0</v>
      </c>
      <c r="D1" s="46" t="s">
        <v>179</v>
      </c>
      <c r="E1" s="46" t="s">
        <v>199</v>
      </c>
      <c r="F1" s="71" t="s">
        <v>187</v>
      </c>
      <c r="G1" s="71" t="s">
        <v>186</v>
      </c>
      <c r="H1" s="47" t="s">
        <v>188</v>
      </c>
      <c r="I1" s="47" t="s">
        <v>189</v>
      </c>
      <c r="J1" s="49" t="s">
        <v>190</v>
      </c>
      <c r="K1" s="49" t="s">
        <v>195</v>
      </c>
      <c r="L1" s="49" t="s">
        <v>192</v>
      </c>
      <c r="M1" s="49" t="s">
        <v>193</v>
      </c>
      <c r="N1" s="46" t="s">
        <v>224</v>
      </c>
      <c r="O1" s="46" t="s">
        <v>225</v>
      </c>
      <c r="P1" s="47" t="s">
        <v>196</v>
      </c>
    </row>
    <row r="2" spans="3:16" s="47" customFormat="1" x14ac:dyDescent="0.35">
      <c r="C2" s="9" t="s">
        <v>198</v>
      </c>
      <c r="D2" s="56">
        <v>13.92</v>
      </c>
      <c r="E2" s="16">
        <v>230.6</v>
      </c>
      <c r="F2" s="80">
        <v>16.415092179999998</v>
      </c>
      <c r="G2" s="81">
        <v>12.563946789999999</v>
      </c>
      <c r="H2" s="34">
        <v>7.6365869999999996</v>
      </c>
      <c r="J2" s="156">
        <f>H2</f>
        <v>7.6365869999999996</v>
      </c>
      <c r="K2" s="157">
        <v>2</v>
      </c>
      <c r="L2" s="71"/>
      <c r="M2" s="71"/>
      <c r="N2" s="73"/>
      <c r="O2" s="46"/>
    </row>
    <row r="3" spans="3:16" ht="15.5" x14ac:dyDescent="0.4">
      <c r="C3" s="16" t="s">
        <v>165</v>
      </c>
      <c r="D3" s="16"/>
      <c r="E3" s="16">
        <v>246.9</v>
      </c>
      <c r="F3" s="22">
        <v>17.014966479999998</v>
      </c>
      <c r="G3" s="22">
        <v>12.714186829999999</v>
      </c>
      <c r="H3" s="34"/>
      <c r="J3" s="72"/>
      <c r="K3" s="70"/>
      <c r="L3" s="74">
        <v>15.6</v>
      </c>
      <c r="M3" s="79">
        <v>2.5</v>
      </c>
      <c r="N3" s="22"/>
      <c r="O3" s="22"/>
    </row>
    <row r="4" spans="3:16" ht="15.5" x14ac:dyDescent="0.4">
      <c r="C4" s="40" t="s">
        <v>166</v>
      </c>
      <c r="D4" s="40"/>
      <c r="E4" s="16">
        <v>281</v>
      </c>
      <c r="F4" s="22">
        <v>35.483934269999999</v>
      </c>
      <c r="G4" s="22">
        <v>29.09028988</v>
      </c>
      <c r="H4" s="34"/>
      <c r="J4" s="70"/>
      <c r="K4" s="70"/>
      <c r="L4" s="153"/>
      <c r="M4" s="153"/>
      <c r="N4" s="22"/>
      <c r="O4" s="22"/>
      <c r="P4" s="21"/>
    </row>
    <row r="5" spans="3:16" ht="15.5" x14ac:dyDescent="0.4">
      <c r="C5" s="40" t="s">
        <v>167</v>
      </c>
      <c r="D5" s="40"/>
      <c r="E5" s="16">
        <v>274.7</v>
      </c>
      <c r="F5" s="77">
        <v>36.896059049999998</v>
      </c>
      <c r="G5" s="78">
        <v>29.88018186</v>
      </c>
      <c r="H5" s="34"/>
      <c r="I5" s="21"/>
      <c r="J5" s="153"/>
      <c r="K5" s="153"/>
      <c r="L5" s="70"/>
      <c r="M5" s="153"/>
      <c r="N5" s="82">
        <v>36.915073550000002</v>
      </c>
      <c r="O5" s="82">
        <v>29.89675669</v>
      </c>
      <c r="P5" s="76" t="s">
        <v>218</v>
      </c>
    </row>
    <row r="6" spans="3:16" ht="16.5" customHeight="1" x14ac:dyDescent="0.4">
      <c r="C6" s="40" t="s">
        <v>168</v>
      </c>
      <c r="D6" s="158"/>
      <c r="E6" s="16">
        <v>284.89999999999998</v>
      </c>
      <c r="F6" s="78">
        <v>37.039827330000001</v>
      </c>
      <c r="G6" s="141">
        <v>29.689904840000001</v>
      </c>
      <c r="H6" s="34"/>
      <c r="I6" s="21"/>
      <c r="J6" s="153"/>
      <c r="K6" s="153"/>
      <c r="L6" s="70"/>
      <c r="M6" s="153"/>
      <c r="N6" s="82">
        <v>37.02448699</v>
      </c>
      <c r="O6" s="83">
        <v>29.683097830000001</v>
      </c>
      <c r="P6" s="76" t="s">
        <v>219</v>
      </c>
    </row>
    <row r="7" spans="3:16" ht="15.5" x14ac:dyDescent="0.4">
      <c r="C7" s="40" t="s">
        <v>169</v>
      </c>
      <c r="D7" s="56"/>
      <c r="E7" s="16">
        <v>267.8</v>
      </c>
      <c r="F7" s="79">
        <v>28.491866290000001</v>
      </c>
      <c r="G7" s="74">
        <v>22.307886549999999</v>
      </c>
      <c r="H7" s="34"/>
      <c r="I7" s="21"/>
      <c r="J7" s="74">
        <v>24.039169999999999</v>
      </c>
      <c r="K7" s="79">
        <v>1.8</v>
      </c>
      <c r="L7" s="74">
        <v>31.4</v>
      </c>
      <c r="M7" s="79">
        <v>1.2</v>
      </c>
      <c r="N7" s="83">
        <v>28.45150009</v>
      </c>
      <c r="O7" s="84">
        <v>22.269714459999999</v>
      </c>
      <c r="P7" s="75" t="s">
        <v>220</v>
      </c>
    </row>
    <row r="8" spans="3:16" ht="15.5" x14ac:dyDescent="0.4">
      <c r="C8" s="40" t="s">
        <v>170</v>
      </c>
      <c r="D8" s="25"/>
      <c r="E8" s="16">
        <v>262.7</v>
      </c>
      <c r="F8" s="22">
        <v>31.03488055</v>
      </c>
      <c r="G8" s="22">
        <v>23.964296940000001</v>
      </c>
      <c r="H8" s="34"/>
      <c r="I8" s="21"/>
      <c r="J8" s="153"/>
      <c r="K8" s="153"/>
      <c r="L8" s="70"/>
      <c r="M8" s="70"/>
      <c r="N8" s="83">
        <v>31.03488055</v>
      </c>
      <c r="O8" s="83">
        <v>23.964296940000001</v>
      </c>
      <c r="P8" t="s">
        <v>222</v>
      </c>
    </row>
    <row r="9" spans="3:16" ht="15.5" x14ac:dyDescent="0.4">
      <c r="C9" s="40" t="s">
        <v>171</v>
      </c>
      <c r="D9" s="40"/>
      <c r="E9" s="16">
        <v>269.89999999999998</v>
      </c>
      <c r="F9" s="79">
        <v>28.242160859999998</v>
      </c>
      <c r="G9" s="74">
        <v>21.653057260000001</v>
      </c>
      <c r="H9" s="34"/>
      <c r="I9" s="21"/>
      <c r="J9" s="153"/>
      <c r="K9" s="153"/>
      <c r="L9" s="70"/>
      <c r="M9" s="70"/>
      <c r="N9" s="83">
        <v>28.248995059999999</v>
      </c>
      <c r="O9" s="83">
        <v>21.658652579999998</v>
      </c>
      <c r="P9" s="75" t="s">
        <v>221</v>
      </c>
    </row>
    <row r="10" spans="3:16" x14ac:dyDescent="0.35">
      <c r="C10" s="48" t="str">
        <f>Sheet1!B46</f>
        <v>t-Bu-N=P(bpi)3</v>
      </c>
      <c r="D10" s="56">
        <f>Sheet1!$D$46</f>
        <v>25.32</v>
      </c>
      <c r="E10" s="16">
        <v>260.8</v>
      </c>
      <c r="F10" s="74">
        <f>Sheet1!F46</f>
        <v>26.17809364</v>
      </c>
      <c r="G10" s="74">
        <f>Sheet1!H46</f>
        <v>20.05312464</v>
      </c>
      <c r="H10" s="34">
        <v>18.538623999999999</v>
      </c>
      <c r="I10" s="34">
        <v>17.399999999999999</v>
      </c>
      <c r="J10" s="78">
        <f>AVERAGE(H10:I10)</f>
        <v>17.969311999999999</v>
      </c>
      <c r="K10" s="74">
        <f>1.4</f>
        <v>1.4</v>
      </c>
      <c r="L10" s="72"/>
      <c r="M10" s="72"/>
      <c r="N10" s="83">
        <v>26.17917791</v>
      </c>
      <c r="O10" s="84">
        <v>20.0536244</v>
      </c>
      <c r="P10" s="75" t="s">
        <v>212</v>
      </c>
    </row>
    <row r="11" spans="3:16" x14ac:dyDescent="0.35">
      <c r="C11" s="48" t="str">
        <f>Sheet1!B61</f>
        <v>Ph-N=P(bpi)3</v>
      </c>
      <c r="D11" s="56">
        <f>Sheet1!$D$61</f>
        <v>20.14</v>
      </c>
      <c r="E11" s="16">
        <v>257</v>
      </c>
      <c r="F11" s="45">
        <f>Sheet1!$F$61</f>
        <v>21.84936858</v>
      </c>
      <c r="G11" s="45">
        <f>Sheet1!$H$61</f>
        <v>16.91777304</v>
      </c>
      <c r="H11" s="34">
        <v>13.584892</v>
      </c>
      <c r="I11" s="34">
        <v>14.430306</v>
      </c>
      <c r="J11" s="78">
        <f t="shared" ref="J11:J16" si="0">I11</f>
        <v>14.430306</v>
      </c>
      <c r="K11" s="79">
        <v>0.6</v>
      </c>
      <c r="L11" s="72"/>
      <c r="M11" s="72"/>
      <c r="N11" s="83"/>
      <c r="O11" s="84"/>
      <c r="P11" s="21" t="s">
        <v>217</v>
      </c>
    </row>
    <row r="12" spans="3:16" x14ac:dyDescent="0.35">
      <c r="C12" s="48" t="str">
        <f>Sheet1!B56</f>
        <v>4-MeO-C6H4-N=P(bpi)3</v>
      </c>
      <c r="D12" s="56">
        <f>Sheet1!$D$56</f>
        <v>20.69</v>
      </c>
      <c r="E12" s="16">
        <v>258.5</v>
      </c>
      <c r="F12" s="74">
        <f>Sheet1!F56</f>
        <v>20.575509459999999</v>
      </c>
      <c r="G12" s="74">
        <f>Sheet1!H56</f>
        <v>15.22645825</v>
      </c>
      <c r="H12" s="34">
        <v>14.110867000000001</v>
      </c>
      <c r="I12" s="34">
        <v>14.892165</v>
      </c>
      <c r="J12" s="78">
        <f t="shared" si="0"/>
        <v>14.892165</v>
      </c>
      <c r="K12" s="79">
        <v>0.6</v>
      </c>
      <c r="L12" s="72"/>
      <c r="M12" s="72"/>
      <c r="N12" s="83">
        <v>20.575509459999999</v>
      </c>
      <c r="O12" s="84">
        <v>15.22645825</v>
      </c>
      <c r="P12" s="76" t="s">
        <v>215</v>
      </c>
    </row>
    <row r="13" spans="3:16" x14ac:dyDescent="0.35">
      <c r="C13" s="48" t="str">
        <f>Sheet1!B77</f>
        <v>4-NO2-C6H4-N=P(bpi)3</v>
      </c>
      <c r="D13" s="56">
        <f>Sheet1!$D$77</f>
        <v>17</v>
      </c>
      <c r="E13" s="16">
        <v>247.7</v>
      </c>
      <c r="F13" s="74">
        <f>Sheet1!F77</f>
        <v>17.919034969999998</v>
      </c>
      <c r="G13" s="74">
        <f>Sheet1!H77</f>
        <v>12.696637750000001</v>
      </c>
      <c r="H13" s="34">
        <v>10.582050000000001</v>
      </c>
      <c r="I13" s="34">
        <v>11.793507</v>
      </c>
      <c r="J13" s="78">
        <f t="shared" si="0"/>
        <v>11.793507</v>
      </c>
      <c r="K13" s="79">
        <v>0.6</v>
      </c>
      <c r="L13" s="72"/>
      <c r="M13" s="72"/>
      <c r="N13" s="83">
        <v>17.918234699999999</v>
      </c>
      <c r="O13" s="84">
        <v>12.69705328</v>
      </c>
      <c r="P13" s="76" t="s">
        <v>216</v>
      </c>
    </row>
    <row r="14" spans="3:16" x14ac:dyDescent="0.35">
      <c r="C14" s="48" t="str">
        <f>Sheet1!B70</f>
        <v>4-CF3-C6H4-N=P(bpi)3</v>
      </c>
      <c r="D14" s="56">
        <f>Sheet1!$D$70</f>
        <v>18.39</v>
      </c>
      <c r="E14" s="16">
        <v>252.4</v>
      </c>
      <c r="F14" s="74">
        <f>Sheet1!F70</f>
        <v>18.96900771</v>
      </c>
      <c r="G14" s="74">
        <f>Sheet1!H70</f>
        <v>13.39575589</v>
      </c>
      <c r="H14" s="34">
        <v>11.911333000000001</v>
      </c>
      <c r="I14" s="34">
        <v>12.960751999999999</v>
      </c>
      <c r="J14" s="78">
        <f t="shared" si="0"/>
        <v>12.960751999999999</v>
      </c>
      <c r="K14" s="79">
        <v>0.6</v>
      </c>
      <c r="L14" s="72"/>
      <c r="M14" s="72"/>
      <c r="N14" s="83">
        <v>18.986131459999999</v>
      </c>
      <c r="O14" s="84">
        <v>13.400953339999999</v>
      </c>
      <c r="P14" s="76" t="s">
        <v>214</v>
      </c>
    </row>
    <row r="15" spans="3:16" x14ac:dyDescent="0.35">
      <c r="C15" s="48" t="str">
        <f>Sheet1!B63</f>
        <v>4-Cl-C6H4-N=P(bpi)3</v>
      </c>
      <c r="D15" s="56">
        <f>Sheet1!$D$63</f>
        <v>19.21</v>
      </c>
      <c r="E15" s="16">
        <v>257.5</v>
      </c>
      <c r="F15" s="74">
        <f>Sheet1!F63</f>
        <v>20.809012589999998</v>
      </c>
      <c r="G15" s="74">
        <f>Sheet1!H63</f>
        <v>15.334384719999999</v>
      </c>
      <c r="H15" s="34">
        <v>12.695515</v>
      </c>
      <c r="I15" s="34">
        <v>13.649343</v>
      </c>
      <c r="J15" s="78">
        <f t="shared" si="0"/>
        <v>13.649343</v>
      </c>
      <c r="K15" s="79">
        <v>0.6</v>
      </c>
      <c r="L15" s="72"/>
      <c r="M15" s="72"/>
      <c r="N15" s="85">
        <v>20.897982859999999</v>
      </c>
      <c r="O15" s="84">
        <v>15.424599329999999</v>
      </c>
      <c r="P15" s="76" t="s">
        <v>213</v>
      </c>
    </row>
    <row r="16" spans="3:16" x14ac:dyDescent="0.35">
      <c r="C16" s="48" t="str">
        <f>Sheet1!B53</f>
        <v>4-N(CH3)2-C6H4-N=P(bpi)3</v>
      </c>
      <c r="D16" s="56">
        <f>Sheet1!$D$53</f>
        <v>21.31</v>
      </c>
      <c r="E16" s="16">
        <v>263.5</v>
      </c>
      <c r="F16" s="45">
        <f>Sheet1!$F$53</f>
        <v>23.982608519999999</v>
      </c>
      <c r="G16" s="45">
        <f>Sheet1!$H$53</f>
        <v>18.713341450000001</v>
      </c>
      <c r="H16" s="34">
        <v>14.703785</v>
      </c>
      <c r="I16" s="34">
        <v>15.412807000000001</v>
      </c>
      <c r="J16" s="78">
        <f t="shared" si="0"/>
        <v>15.412807000000001</v>
      </c>
      <c r="K16" s="79">
        <v>0.6</v>
      </c>
      <c r="L16" s="72"/>
      <c r="M16" s="72"/>
      <c r="N16" s="83"/>
      <c r="O16" s="84"/>
      <c r="P16" s="30" t="s">
        <v>223</v>
      </c>
    </row>
    <row r="17" spans="3:16" x14ac:dyDescent="0.35">
      <c r="C17" s="48" t="str">
        <f>Sheet1!B66</f>
        <v>4-N(CH3)2-C6H4-N=N-C6H4-N=P(bpi)3</v>
      </c>
      <c r="D17" s="56">
        <f>Sheet1!$D$66</f>
        <v>18.989999999999998</v>
      </c>
      <c r="E17" s="41">
        <v>259.10000000000002</v>
      </c>
      <c r="F17" s="74">
        <f>Sheet1!F66</f>
        <v>22.32802289</v>
      </c>
      <c r="G17" s="74">
        <f>Sheet1!H66</f>
        <v>18.165670739999999</v>
      </c>
      <c r="H17" s="34">
        <v>12.485125</v>
      </c>
      <c r="I17" s="34">
        <v>13.464599</v>
      </c>
      <c r="J17" s="78">
        <f>AVERAGE(H17:I17)</f>
        <v>12.974862</v>
      </c>
      <c r="K17" s="74">
        <f>1.4</f>
        <v>1.4</v>
      </c>
      <c r="L17" s="72"/>
      <c r="M17" s="72"/>
      <c r="N17" s="83">
        <v>22.21146779</v>
      </c>
      <c r="O17" s="84">
        <v>18.04817027</v>
      </c>
      <c r="P17" s="76" t="s">
        <v>227</v>
      </c>
    </row>
    <row r="18" spans="3:16" x14ac:dyDescent="0.35">
      <c r="C18" s="70" t="str">
        <f>Sheet1!B87</f>
        <v>Compound 5*</v>
      </c>
      <c r="D18" s="89">
        <f>Sheet1!D87</f>
        <v>17.059999999999999</v>
      </c>
      <c r="E18" s="143"/>
      <c r="F18" s="25">
        <f>Sheet1!F87</f>
        <v>14.468105919999999</v>
      </c>
      <c r="G18" s="72">
        <f>Sheet1!H87</f>
        <v>9.4292841299999992</v>
      </c>
      <c r="H18" s="34">
        <v>10.639429</v>
      </c>
      <c r="I18" s="34">
        <v>11.843892</v>
      </c>
      <c r="J18" s="74">
        <f>H18</f>
        <v>10.639429</v>
      </c>
      <c r="K18" s="79">
        <f>1.4</f>
        <v>1.4</v>
      </c>
      <c r="L18" s="25"/>
      <c r="M18" s="25"/>
    </row>
    <row r="19" spans="3:16" x14ac:dyDescent="0.35">
      <c r="C19" s="25"/>
      <c r="H19" s="34"/>
      <c r="J19" s="70"/>
      <c r="K19" s="70"/>
      <c r="L19" s="25"/>
      <c r="M19" s="25"/>
    </row>
    <row r="20" spans="3:16" x14ac:dyDescent="0.35">
      <c r="O20" s="21"/>
    </row>
    <row r="21" spans="3:16" x14ac:dyDescent="0.35">
      <c r="C21" s="21"/>
      <c r="N21" s="62"/>
      <c r="O21" s="63"/>
    </row>
    <row r="22" spans="3:16" ht="18" customHeight="1" x14ac:dyDescent="0.35">
      <c r="C22" s="21"/>
      <c r="E22" s="21"/>
      <c r="N22" s="21"/>
      <c r="O22" s="21"/>
    </row>
    <row r="23" spans="3:16" x14ac:dyDescent="0.35">
      <c r="C23" s="21"/>
      <c r="E23" s="21"/>
      <c r="N23" s="21"/>
      <c r="O23" s="21"/>
    </row>
    <row r="24" spans="3:16" x14ac:dyDescent="0.35">
      <c r="C24" s="21"/>
      <c r="N24" s="64"/>
      <c r="O24" s="65"/>
    </row>
    <row r="25" spans="3:16" x14ac:dyDescent="0.35">
      <c r="C25" s="21"/>
      <c r="N25" s="64"/>
      <c r="O25" s="65"/>
    </row>
    <row r="26" spans="3:16" x14ac:dyDescent="0.35">
      <c r="C26" s="21"/>
      <c r="N26" s="64"/>
      <c r="O26" s="65"/>
    </row>
    <row r="27" spans="3:16" x14ac:dyDescent="0.35">
      <c r="C27" s="21"/>
      <c r="N27" s="64"/>
      <c r="O27" s="65"/>
    </row>
    <row r="28" spans="3:16" x14ac:dyDescent="0.35">
      <c r="C28" s="21"/>
      <c r="N28" s="64"/>
      <c r="O28" s="65"/>
    </row>
    <row r="29" spans="3:16" x14ac:dyDescent="0.35">
      <c r="C29" s="21"/>
      <c r="N29" s="64"/>
      <c r="O29" s="65"/>
    </row>
    <row r="30" spans="3:16" x14ac:dyDescent="0.35">
      <c r="C30" s="21"/>
      <c r="N30" s="66"/>
      <c r="O30" s="65"/>
    </row>
    <row r="31" spans="3:16" x14ac:dyDescent="0.35">
      <c r="N31" s="64"/>
      <c r="O31" s="65"/>
    </row>
    <row r="32" spans="3:16" x14ac:dyDescent="0.35">
      <c r="N32" s="64"/>
      <c r="O32" s="65"/>
    </row>
    <row r="33" spans="14:15" x14ac:dyDescent="0.35">
      <c r="N33" s="64"/>
      <c r="O33" s="65"/>
    </row>
    <row r="34" spans="14:15" x14ac:dyDescent="0.35">
      <c r="N34" s="64"/>
      <c r="O34" s="65"/>
    </row>
    <row r="35" spans="14:15" x14ac:dyDescent="0.35">
      <c r="N35" s="64"/>
      <c r="O35" s="65"/>
    </row>
    <row r="36" spans="14:15" x14ac:dyDescent="0.35">
      <c r="N36" s="64"/>
      <c r="O36" s="65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6"/>
  <sheetViews>
    <sheetView workbookViewId="0">
      <selection activeCell="F3" sqref="F3"/>
    </sheetView>
  </sheetViews>
  <sheetFormatPr defaultRowHeight="14.5" x14ac:dyDescent="0.35"/>
  <cols>
    <col min="2" max="2" width="35.26953125" bestFit="1" customWidth="1"/>
    <col min="6" max="6" width="23.453125" bestFit="1" customWidth="1"/>
  </cols>
  <sheetData>
    <row r="2" spans="2:8" x14ac:dyDescent="0.35">
      <c r="B2" s="47" t="s">
        <v>202</v>
      </c>
      <c r="C2" s="46" t="s">
        <v>200</v>
      </c>
      <c r="D2" s="46" t="s">
        <v>201</v>
      </c>
      <c r="F2" s="47" t="s">
        <v>203</v>
      </c>
      <c r="G2" s="46" t="s">
        <v>200</v>
      </c>
    </row>
    <row r="3" spans="2:8" x14ac:dyDescent="0.35">
      <c r="B3" t="str">
        <f>Sheet1!B39</f>
        <v>t-Bu-N=P1(pyrr)3</v>
      </c>
      <c r="C3" s="67">
        <f>Sheet1!D39</f>
        <v>28.42</v>
      </c>
      <c r="D3" s="67">
        <f>C3-C5</f>
        <v>3.1000000000000014</v>
      </c>
    </row>
    <row r="4" spans="2:8" x14ac:dyDescent="0.35">
      <c r="B4" t="str">
        <f>Sheet1!B43</f>
        <v>t-Bu-N=P1(dma)3</v>
      </c>
      <c r="C4" s="67">
        <f>Sheet1!D43</f>
        <v>26.98</v>
      </c>
      <c r="D4" s="67">
        <f>C4-C5</f>
        <v>1.6600000000000001</v>
      </c>
    </row>
    <row r="5" spans="2:8" x14ac:dyDescent="0.35">
      <c r="B5" t="str">
        <f>Sheet1!B46</f>
        <v>t-Bu-N=P(bpi)3</v>
      </c>
      <c r="C5" s="67">
        <f>Sheet1!D46</f>
        <v>25.32</v>
      </c>
    </row>
    <row r="7" spans="2:8" x14ac:dyDescent="0.35">
      <c r="B7" t="str">
        <f>Sheet1!B48</f>
        <v>4-NMe2-C6H4-N=P1(pyrr)</v>
      </c>
      <c r="C7" s="67">
        <f>Sheet1!D48</f>
        <v>23.86</v>
      </c>
      <c r="D7" s="67">
        <f>C7-C8</f>
        <v>2.5500000000000007</v>
      </c>
    </row>
    <row r="8" spans="2:8" x14ac:dyDescent="0.35">
      <c r="B8" t="str">
        <f>Sheet1!B53</f>
        <v>4-N(CH3)2-C6H4-N=P(bpi)3</v>
      </c>
      <c r="C8">
        <f>Sheet1!D53</f>
        <v>21.31</v>
      </c>
    </row>
    <row r="10" spans="2:8" x14ac:dyDescent="0.35">
      <c r="B10" t="str">
        <f>Sheet1!B50</f>
        <v>Ph-N=P1(pyrr)3</v>
      </c>
      <c r="C10" s="67">
        <f>Sheet1!D50</f>
        <v>22.32</v>
      </c>
      <c r="D10" s="67">
        <f>C10-C12</f>
        <v>2.1799999999999997</v>
      </c>
      <c r="F10" t="str">
        <f>Sheet1!B26</f>
        <v>Ph-CH=P(pyrr)3</v>
      </c>
      <c r="G10" s="67">
        <f>Sheet1!D26</f>
        <v>32.42</v>
      </c>
      <c r="H10" s="67">
        <f>G10-C10</f>
        <v>10.100000000000001</v>
      </c>
    </row>
    <row r="11" spans="2:8" x14ac:dyDescent="0.35">
      <c r="B11" t="str">
        <f>Sheet1!B51</f>
        <v>Ph-N=P1(dma)3</v>
      </c>
      <c r="C11" s="67">
        <f>Sheet1!D51</f>
        <v>21.26</v>
      </c>
      <c r="D11" s="67">
        <f>C11-C12</f>
        <v>1.120000000000001</v>
      </c>
      <c r="F11" t="str">
        <f>Sheet1!B28</f>
        <v>Ph-CH=P(dma)3</v>
      </c>
      <c r="G11" s="67">
        <f>Sheet1!D28</f>
        <v>31.24</v>
      </c>
      <c r="H11" s="67">
        <f>G11-C11</f>
        <v>9.9799999999999969</v>
      </c>
    </row>
    <row r="12" spans="2:8" x14ac:dyDescent="0.35">
      <c r="B12" t="str">
        <f>Sheet1!B61</f>
        <v>Ph-N=P(bpi)3</v>
      </c>
      <c r="C12" s="67">
        <f>Sheet1!D61</f>
        <v>20.14</v>
      </c>
      <c r="F12" t="str">
        <f>Sheet2!C7</f>
        <v>Ph-CH=P(bpi)3</v>
      </c>
      <c r="G12" s="68">
        <v>31.4</v>
      </c>
      <c r="H12" s="67">
        <f>G12-C12</f>
        <v>11.259999999999998</v>
      </c>
    </row>
    <row r="14" spans="2:8" x14ac:dyDescent="0.35">
      <c r="B14" t="str">
        <f>Sheet1!B55</f>
        <v>4-(4-dma-C6H4-N=N)-C6H4P1(pyrr)3</v>
      </c>
      <c r="C14" s="67">
        <f>Sheet1!D55</f>
        <v>20.88</v>
      </c>
      <c r="D14" s="67">
        <f>C14-C15</f>
        <v>1.8900000000000006</v>
      </c>
    </row>
    <row r="15" spans="2:8" x14ac:dyDescent="0.35">
      <c r="B15" t="str">
        <f>Sheet1!B66</f>
        <v>4-N(CH3)2-C6H4-N=N-C6H4-N=P(bpi)3</v>
      </c>
      <c r="C15" s="67">
        <f>Sheet1!D66</f>
        <v>18.989999999999998</v>
      </c>
    </row>
    <row r="17" spans="2:8" x14ac:dyDescent="0.35">
      <c r="B17" t="str">
        <f>Sheet1!B49</f>
        <v>4-MeO-C6H4-N=P1(pyrr)3</v>
      </c>
      <c r="C17" s="67">
        <f>Sheet1!D49</f>
        <v>23.11</v>
      </c>
      <c r="D17" s="67">
        <f>C17-C18</f>
        <v>2.4199999999999982</v>
      </c>
    </row>
    <row r="18" spans="2:8" x14ac:dyDescent="0.35">
      <c r="B18" t="str">
        <f>Sheet1!B56</f>
        <v>4-MeO-C6H4-N=P(bpi)3</v>
      </c>
      <c r="C18" s="67">
        <f>Sheet1!D56</f>
        <v>20.69</v>
      </c>
    </row>
    <row r="20" spans="2:8" x14ac:dyDescent="0.35">
      <c r="B20" t="str">
        <f>Sheet1!B69</f>
        <v>4-NO2-C6H4-N=P1(pyrr)3</v>
      </c>
      <c r="C20" s="67">
        <f>Sheet1!D69</f>
        <v>18.5</v>
      </c>
      <c r="D20" s="67">
        <f>C20-C21</f>
        <v>1.5</v>
      </c>
      <c r="F20" t="str">
        <f>Sheet1!B29</f>
        <v>4-NO2-C6H4-CH=P(pyrr)3</v>
      </c>
      <c r="G20">
        <f>Sheet1!D29</f>
        <v>25.49</v>
      </c>
      <c r="H20" s="67">
        <f>G20-C20</f>
        <v>6.9899999999999984</v>
      </c>
    </row>
    <row r="21" spans="2:8" x14ac:dyDescent="0.35">
      <c r="B21" t="str">
        <f>Sheet1!B77</f>
        <v>4-NO2-C6H4-N=P(bpi)3</v>
      </c>
      <c r="C21">
        <f>Sheet1!D77</f>
        <v>17</v>
      </c>
    </row>
    <row r="23" spans="2:8" x14ac:dyDescent="0.35">
      <c r="B23" t="str">
        <f>Sheet1!B59</f>
        <v>4-CF3-C6H4-N=P1(pyrr)3</v>
      </c>
      <c r="C23" s="67">
        <f>Sheet1!D59</f>
        <v>20.25</v>
      </c>
      <c r="D23" s="67">
        <f>C23-C24</f>
        <v>1.8599999999999994</v>
      </c>
    </row>
    <row r="24" spans="2:8" x14ac:dyDescent="0.35">
      <c r="B24" t="str">
        <f>Sheet1!B70</f>
        <v>4-CF3-C6H4-N=P(bpi)3</v>
      </c>
      <c r="C24" s="67">
        <f>Sheet1!D70</f>
        <v>18.39</v>
      </c>
    </row>
    <row r="26" spans="2:8" x14ac:dyDescent="0.35">
      <c r="B26" t="str">
        <f>Sheet1!B47</f>
        <v>Ph-N=P(tmg)(dma)2</v>
      </c>
      <c r="C26" s="67">
        <f>Sheet1!D47</f>
        <v>24.67</v>
      </c>
      <c r="F26" t="str">
        <f>Sheet1!B21</f>
        <v>Ph-CH=P(dma)2tmg</v>
      </c>
      <c r="G26">
        <f>Sheet1!E21</f>
        <v>34.9</v>
      </c>
      <c r="H26" s="67">
        <f>G26-C26</f>
        <v>10.229999999999997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4"/>
  <sheetViews>
    <sheetView workbookViewId="0">
      <selection activeCell="D20" sqref="D20"/>
    </sheetView>
  </sheetViews>
  <sheetFormatPr defaultRowHeight="14.5" x14ac:dyDescent="0.35"/>
  <cols>
    <col min="1" max="1" width="9.81640625" bestFit="1" customWidth="1"/>
    <col min="5" max="5" width="12" bestFit="1" customWidth="1"/>
  </cols>
  <sheetData>
    <row r="2" spans="1:7" x14ac:dyDescent="0.35">
      <c r="A2" s="144" t="s">
        <v>130</v>
      </c>
      <c r="B2" s="144" t="s">
        <v>277</v>
      </c>
      <c r="C2" s="144" t="s">
        <v>278</v>
      </c>
      <c r="D2" s="144" t="s">
        <v>279</v>
      </c>
      <c r="E2" s="144" t="s">
        <v>281</v>
      </c>
    </row>
    <row r="3" spans="1:7" x14ac:dyDescent="0.35">
      <c r="A3" s="145" t="s">
        <v>271</v>
      </c>
      <c r="B3" s="146" t="s">
        <v>176</v>
      </c>
      <c r="C3" s="146" t="s">
        <v>175</v>
      </c>
      <c r="D3" s="146">
        <f>Sheet1!G4-Sheet1!G9</f>
        <v>2</v>
      </c>
      <c r="E3" s="146">
        <f>Sheet1!E4-Sheet1!E9</f>
        <v>2.2999999999999972</v>
      </c>
      <c r="G3" t="s">
        <v>280</v>
      </c>
    </row>
    <row r="4" spans="1:7" x14ac:dyDescent="0.35">
      <c r="A4" s="145" t="s">
        <v>272</v>
      </c>
      <c r="B4" s="146" t="s">
        <v>176</v>
      </c>
      <c r="C4" s="146" t="s">
        <v>175</v>
      </c>
      <c r="D4" s="146">
        <f>Sheet1!G14-Sheet1!G22</f>
        <v>2.2999999999999972</v>
      </c>
      <c r="E4" s="146">
        <f>Sheet1!E14-Sheet1!E22</f>
        <v>2.5</v>
      </c>
    </row>
    <row r="5" spans="1:7" x14ac:dyDescent="0.35">
      <c r="A5" s="145" t="s">
        <v>273</v>
      </c>
      <c r="B5" s="146" t="s">
        <v>176</v>
      </c>
      <c r="C5" s="146" t="s">
        <v>175</v>
      </c>
      <c r="D5" s="146">
        <f>Sheet1!G6-Sheet1!G15</f>
        <v>3</v>
      </c>
      <c r="E5" s="146">
        <f>Sheet1!E6-Sheet1!E15</f>
        <v>3.3999999999999986</v>
      </c>
    </row>
    <row r="6" spans="1:7" x14ac:dyDescent="0.35">
      <c r="A6" s="145" t="s">
        <v>275</v>
      </c>
      <c r="B6" s="146" t="s">
        <v>176</v>
      </c>
      <c r="C6" s="146" t="s">
        <v>175</v>
      </c>
      <c r="D6" s="146">
        <f>Sheet1!G8-Sheet1!G19</f>
        <v>3.1999999999999993</v>
      </c>
      <c r="E6" s="146">
        <f>Sheet1!E8-Sheet1!E19</f>
        <v>3.6000000000000014</v>
      </c>
    </row>
    <row r="7" spans="1:7" x14ac:dyDescent="0.35">
      <c r="A7" s="147" t="s">
        <v>184</v>
      </c>
      <c r="B7" s="148" t="s">
        <v>176</v>
      </c>
      <c r="C7" s="148" t="s">
        <v>175</v>
      </c>
      <c r="D7" s="152">
        <f>1</f>
        <v>1</v>
      </c>
      <c r="E7" s="155">
        <v>1</v>
      </c>
    </row>
    <row r="8" spans="1:7" x14ac:dyDescent="0.35">
      <c r="A8" s="145" t="s">
        <v>272</v>
      </c>
      <c r="B8" s="146" t="s">
        <v>177</v>
      </c>
      <c r="C8" s="146" t="s">
        <v>175</v>
      </c>
      <c r="D8" s="146">
        <f>Sheet1!G16-Sheet1!G22</f>
        <v>1.2999999999999972</v>
      </c>
      <c r="E8" s="146">
        <f>Sheet1!E16-Sheet1!E22</f>
        <v>1.5</v>
      </c>
    </row>
    <row r="9" spans="1:7" x14ac:dyDescent="0.35">
      <c r="A9" s="145" t="s">
        <v>274</v>
      </c>
      <c r="B9" s="146" t="s">
        <v>177</v>
      </c>
      <c r="C9" s="146" t="s">
        <v>175</v>
      </c>
      <c r="D9" s="146">
        <f>Sheet1!G7-Sheet1!G13</f>
        <v>0.90000000000000213</v>
      </c>
      <c r="E9" s="146">
        <f>Sheet1!E7-Sheet1!E13</f>
        <v>1</v>
      </c>
    </row>
    <row r="10" spans="1:7" x14ac:dyDescent="0.35">
      <c r="A10" s="147" t="s">
        <v>184</v>
      </c>
      <c r="B10" s="148" t="s">
        <v>177</v>
      </c>
      <c r="C10" s="148" t="s">
        <v>175</v>
      </c>
      <c r="D10" s="149">
        <f>1</f>
        <v>1</v>
      </c>
      <c r="E10" s="155">
        <v>1</v>
      </c>
    </row>
    <row r="11" spans="1:7" x14ac:dyDescent="0.35">
      <c r="A11" s="145" t="s">
        <v>272</v>
      </c>
      <c r="B11" s="146" t="s">
        <v>176</v>
      </c>
      <c r="C11" s="146" t="s">
        <v>177</v>
      </c>
      <c r="D11" s="146">
        <f>Sheet1!G14-Sheet1!G16</f>
        <v>1</v>
      </c>
      <c r="E11" s="146">
        <f>Sheet1!E14-Sheet1!E16</f>
        <v>1</v>
      </c>
    </row>
    <row r="12" spans="1:7" x14ac:dyDescent="0.35">
      <c r="A12" s="147" t="s">
        <v>184</v>
      </c>
      <c r="B12" s="149" t="s">
        <v>176</v>
      </c>
      <c r="C12" s="149" t="s">
        <v>177</v>
      </c>
      <c r="D12" s="149">
        <v>0</v>
      </c>
      <c r="E12" s="155">
        <v>0</v>
      </c>
    </row>
    <row r="13" spans="1:7" x14ac:dyDescent="0.35">
      <c r="A13" s="145" t="s">
        <v>276</v>
      </c>
      <c r="B13" s="146" t="s">
        <v>176</v>
      </c>
      <c r="C13" s="146" t="s">
        <v>174</v>
      </c>
      <c r="D13" s="146">
        <f>Sheet1!G12-Sheet1!G28</f>
        <v>6.9000000000000021</v>
      </c>
      <c r="E13" s="154">
        <f>Sheet1!E12-Sheet1!D28</f>
        <v>6.4600000000000044</v>
      </c>
    </row>
    <row r="14" spans="1:7" x14ac:dyDescent="0.35">
      <c r="A14" s="150" t="s">
        <v>184</v>
      </c>
      <c r="B14" s="151" t="s">
        <v>176</v>
      </c>
      <c r="C14" s="151" t="s">
        <v>174</v>
      </c>
      <c r="D14" s="151">
        <v>5</v>
      </c>
      <c r="E14" s="9">
        <f>37-31.4</f>
        <v>5.6000000000000014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bpi_vs_dma_vs_pyrr</vt:lpstr>
      <vt:lpstr>pairwise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Marta-Lisette Pikma</dc:creator>
  <cp:lastModifiedBy>Marta-Lisette Pikma</cp:lastModifiedBy>
  <dcterms:created xsi:type="dcterms:W3CDTF">2022-09-28T07:51:51Z</dcterms:created>
  <dcterms:modified xsi:type="dcterms:W3CDTF">2023-01-11T13:01:59Z</dcterms:modified>
</cp:coreProperties>
</file>